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1170" windowWidth="22695" windowHeight="8355"/>
  </bookViews>
  <sheets>
    <sheet name="Таблица 15" sheetId="1" r:id="rId1"/>
  </sheets>
  <definedNames>
    <definedName name="_xlnm._FilterDatabase" localSheetId="0" hidden="1">'Таблица 15'!$E$1:$E$139</definedName>
    <definedName name="_xlnm.Print_Titles" localSheetId="0">'Таблица 15'!$4:$6</definedName>
  </definedNames>
  <calcPr calcId="144525"/>
</workbook>
</file>

<file path=xl/calcChain.xml><?xml version="1.0" encoding="utf-8"?>
<calcChain xmlns="http://schemas.openxmlformats.org/spreadsheetml/2006/main">
  <c r="L110" i="1" l="1"/>
  <c r="K110" i="1"/>
  <c r="I110" i="1"/>
  <c r="L118" i="1"/>
  <c r="K118" i="1"/>
  <c r="I118" i="1"/>
  <c r="L113" i="1"/>
  <c r="K113" i="1"/>
  <c r="I113" i="1"/>
  <c r="L90" i="1"/>
  <c r="L74" i="1" s="1"/>
  <c r="K74" i="1"/>
  <c r="I81" i="1"/>
  <c r="I74" i="1"/>
  <c r="I100" i="1"/>
  <c r="I95" i="1"/>
  <c r="K90" i="1"/>
  <c r="I90" i="1"/>
  <c r="I86" i="1"/>
  <c r="L81" i="1"/>
  <c r="L59" i="1"/>
  <c r="K59" i="1"/>
  <c r="I59" i="1"/>
  <c r="L43" i="1"/>
  <c r="K43" i="1"/>
  <c r="I43" i="1"/>
  <c r="L24" i="1"/>
  <c r="K24" i="1"/>
  <c r="J24" i="1"/>
  <c r="I24" i="1"/>
  <c r="L10" i="1"/>
  <c r="K10" i="1"/>
  <c r="I10" i="1"/>
  <c r="J123" i="1" l="1"/>
  <c r="J110" i="1"/>
  <c r="J74" i="1"/>
  <c r="J59" i="1"/>
  <c r="J43" i="1"/>
  <c r="J10" i="1"/>
  <c r="J9" i="1" l="1"/>
  <c r="L9" i="1" l="1"/>
  <c r="I9" i="1" l="1"/>
  <c r="K9" i="1"/>
</calcChain>
</file>

<file path=xl/sharedStrings.xml><?xml version="1.0" encoding="utf-8"?>
<sst xmlns="http://schemas.openxmlformats.org/spreadsheetml/2006/main" count="352" uniqueCount="170">
  <si>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</si>
  <si>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</si>
  <si>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Государственная программа 15. Экономическое развитие и инновационная экономика.</t>
  </si>
  <si>
    <t>X</t>
  </si>
  <si>
    <t>Х</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</si>
  <si>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</si>
  <si>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</si>
  <si>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</si>
  <si>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</si>
  <si>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31.12.2020</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</si>
  <si>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</si>
  <si>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</si>
  <si>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Н.В. Воробьева, Начальник Управления организации статистического наблюдения и контроля , Федеральная служба государственной статистики</t>
  </si>
  <si>
    <t>31.12.2019</t>
  </si>
  <si>
    <t>9.1.3</t>
  </si>
  <si>
    <t>Мероприятие 9.1.3 Организация работы по сбору, обработке и распространению официальной статистической информации</t>
  </si>
  <si>
    <t>Бурдаков М.В.,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</si>
  <si>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</si>
  <si>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</si>
  <si>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</si>
  <si>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</si>
  <si>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</si>
  <si>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</si>
  <si>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9.2.3</t>
  </si>
  <si>
    <t>9.2.4</t>
  </si>
  <si>
    <t>9.3</t>
  </si>
  <si>
    <t>Основное мероприятие 9.3 Подготовка, проведение и подведение итогов всероссийских сельскохозяйственных переписей</t>
  </si>
  <si>
    <t>31.12.2018</t>
  </si>
  <si>
    <t>9.3.1</t>
  </si>
  <si>
    <t>Шашлова Н.В., Начальник Управления статистики сельского хозяйства и окружающей природной среды, Федеральная служба государственной статистики</t>
  </si>
  <si>
    <t>28.12.2018</t>
  </si>
  <si>
    <t>9.3.2</t>
  </si>
  <si>
    <t>9.3.3</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</si>
  <si>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</si>
  <si>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</si>
  <si>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</si>
  <si>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9.4.2</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</si>
  <si>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</si>
  <si>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</si>
  <si>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Устинова Н.Е., Начальник Управления статистики затрат и выпуска, Федеральная служба государственной статистики</t>
  </si>
  <si>
    <t>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 Направлены восстановленные бюджетные ассигнования 2017 года в территориальные органы Росстата для оплаты договоров на оказание транспортных услуг, заключенных в 2017 году.</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</si>
  <si>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</si>
  <si>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</si>
  <si>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</si>
  <si>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</si>
  <si>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</si>
  <si>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</si>
  <si>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</si>
  <si>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</si>
  <si>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</si>
  <si>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</si>
  <si>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</si>
  <si>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</si>
  <si>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9.5.8</t>
  </si>
  <si>
    <t>Мероприятие 9.5.8 Организация и проведение выборочного наблюдения поведенческих факторов, влияющих на состояние здоровья населения</t>
  </si>
  <si>
    <t>9.5.9</t>
  </si>
  <si>
    <t>Мероприятие 9.5.9  Организация и проведение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</si>
  <si>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</si>
  <si>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15.04.2019</t>
  </si>
  <si>
    <t>15.04.2018</t>
  </si>
  <si>
    <t>9.6</t>
  </si>
  <si>
    <t>Основное мероприятие 9.6 Организация и проведение  выборочных обследований отдельных аспектов занятости населения и оплаты труда</t>
  </si>
  <si>
    <t>9.6.1</t>
  </si>
  <si>
    <t>Зайнуллина З.Ж., Начальник Управления статистики труда, Федеральная служба государственной статистики</t>
  </si>
  <si>
    <t>9.6.2</t>
  </si>
  <si>
    <t>Мероприятие 9.6.2 Подготовка, проведение и обработка итогов статистических наблюдений за средней заработной платой отдельных (целевых) категорий работников социальной сферы и науки</t>
  </si>
  <si>
    <t>включено в план реализации государственной программы; включено в ведомственный план;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t>
  </si>
  <si>
    <t>10.03.2018</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</si>
  <si>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</si>
  <si>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</si>
  <si>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</si>
  <si>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t>
  </si>
  <si>
    <t>Зарубина Е.В., Начальник Управления национальных счетов , Федеральная служба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</si>
  <si>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</si>
  <si>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</si>
  <si>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</si>
  <si>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</si>
  <si>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</si>
  <si>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</si>
  <si>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международного сотрудничества, Федеральная служба государственной статистики</t>
  </si>
  <si>
    <t>9.7.5</t>
  </si>
  <si>
    <t>Мероприятие 9.7.5 Управление проектом «Развитие системы государственной статистики - 2»</t>
  </si>
  <si>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</si>
  <si>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Наименование государственной программы: Экономическое развитие и инновационная экономика.                                                    Отчетный период II квартал 2018 г.</t>
    </r>
  </si>
  <si>
    <r>
      <rPr>
        <b/>
        <sz val="14"/>
        <rFont val="Times New Roman"/>
        <family val="1"/>
        <charset val="204"/>
      </rPr>
      <t>Ответственный исполнитель: Министерство экономического развития Российской Федерации</t>
    </r>
  </si>
  <si>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</si>
  <si>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</si>
  <si>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</si>
  <si>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</si>
  <si>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</si>
  <si>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</si>
  <si>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</si>
  <si>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</si>
  <si>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</si>
  <si>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</si>
  <si>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</si>
  <si>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</si>
  <si>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</si>
  <si>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</si>
  <si>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</si>
  <si>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</si>
  <si>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</si>
  <si>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</si>
  <si>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</si>
  <si>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</si>
  <si>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</si>
  <si>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</si>
  <si>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</si>
  <si>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</si>
  <si>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</si>
  <si>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</si>
  <si>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</si>
  <si>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Мероприятие 9.2.2 Организационные мероприятия по подготовке и проведению Всероссийской переписи населения 2020 года</t>
  </si>
  <si>
    <t xml:space="preserve">Базаров А.В. (Федеральная служба государственной статистики), Начальник Управления организации проведения переписей и сплошных обследований     </t>
  </si>
  <si>
    <t>Мероприятие 9.2.3 .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</si>
  <si>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Мероприятие 9.2.4 Обработка материалов пробной переписи населения 2018 года</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</si>
  <si>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</si>
  <si>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Мероприятие 9.3.3 Обработка материалов и получение окончательных итогов всероссийских сельскохозяйственных переписей (микропереписей)</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</si>
  <si>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</si>
  <si>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</si>
  <si>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Контрольное событие 9.5.4.1 Утвержден приказ Росстата о Календарном плане подготовки и проведения Комплексного наблюдения условий жизни населения на 2018 год</t>
  </si>
  <si>
    <t>9.5.4.1</t>
  </si>
  <si>
    <t>9.5.9.1</t>
  </si>
  <si>
    <t>Контрольное событие 9.5.9.1 Опубликованы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t>
  </si>
  <si>
    <t>Мероприятие 9.6.1 Подготовка, проведение и обработка итогов выборочных обследований рабочей силы</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</si>
  <si>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</si>
  <si>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9.6.2.1</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</si>
  <si>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</si>
  <si>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</si>
  <si>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Базаров А.В. (Федеральная служба государственной статистики), Начальник Управления организации проведения переписей и сплошных обследований</t>
  </si>
  <si>
    <t>9.3.4</t>
  </si>
  <si>
    <t>9.4.6</t>
  </si>
  <si>
    <t>Мероприятие 9.4.6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t>
  </si>
  <si>
    <t>Базаров А.В., Начальник Управления организации проведения переписей и сплошных обследований , Федеральная служба государственной статистики</t>
  </si>
  <si>
    <t>Доведены средства в территориальные органы Росстата, заключены контракты с временным переписным персоналом  по подведению итогов, связанных с обработкой результатов  Всероссийской сельскохозяйственной переписи 2016 г. Окончательные итоги по России, субъектам Российской Федерации будут опубликованы в IV квартале 2018 года в 8 томах, включая атлас переписи.</t>
  </si>
  <si>
    <t>Подготовлены для дальнейшего утверждения основные проектные документы (план закупок, план реализации и бюджет проекта). Проведены текущие конкурсные процедуры, подготовлена годовая отчетность по Проекту. Осуществлено своевременное командирование сотрудников Росстата для участия в международных мероприятиях.
Выполнено обследование пользователей статистической информации и произведен расчет индекса доверия за 2016-2017 годы, проведен анализ статистического потенциала российской статистической системы на основе международной методики DQAF для системы национальных счетов.</t>
  </si>
  <si>
    <t xml:space="preserve"> Заключен Государственный контракт от 23.04.2018 года № 21-ВСХП/242-2018/ПРАЙМ ГРУП-1  по теме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Доведены средства до территориальных органов Росстата, заключены гражданско-правовые договора с операторами по подведению итогов, связанных с обработкой результатов Всероссийской сельскохозяйственной переписи 2016 г.</t>
  </si>
  <si>
    <t xml:space="preserve">Доведены средства в территориальные органы Росстата, заключены контракты с временным переписным персоналом для выполнения в период с 9 января по 28 февраля 2018 года работ по уточнению списков респондентов федерального статистического наблюдения, проверке списков отчитавшихся респондентов, подготовке первичных статистических данных к автоматизированной обработке, предусмотренных Основными методологическими и организационными положениями федерального статистического наблюдения за дополнительным образованием и спортивной подготовкой детей, утвержденными приказом Росстата от 27.10.2017 № 707.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опубликованы 30.03.2018 на Интернет-портале Росстата по адресу: http://www.gks.ru/ Официальная статистика/ Население/ Образование/ Итоги федеральных статистических наблюдений/Дополнительное образование детей (форма № 1-ДОП).
</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</si>
  <si>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</si>
  <si>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Бугакова Н.С. (Федеральная служба государственной статистики), Начальник Управления сводных статистических работ и общественных связей</t>
  </si>
  <si>
    <t>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19 февраля 2018 года на заседании Межведомственной рабочей группы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Приказом Росстата от 28.03.2018 № 139 утверждены отдельные документы пробной переписи населения 2018 года:  - Инструкция по актуализации списков адресов домов в городских и сельских населенных пунктах для регистратора;  - Инструкция по актуализации списков адресов домов в городских и сельских населенных пунктах для территориальных органов Росстата;  - Форма № 5 «Сводная ведомость по инструкторскому участку»;  - Форма № 6 «Сводная ведомость по переписному участку»;  - Форма № 7 «Сводная ведомость по городскому округу, муниципальному району»;  - Форма № 8 «Сводка итогов переписи населения по городскому округу, муниципальному району»;  - Форма № 9 «Информационная листовка (к лицам, которых трудно застать дома)»;  - Форма № 11 «Ярлык в портфель переписчика»; Форма Обложка. «Обложка на переписные документы»;  - Форма С «Список лиц»;  - Форма КС «Список лиц для контроля за заполнением переписных листов»;  - Форма СПР «Справка о прохождении переписи»;  - Указатели для переписных и инструкторских участков. Приказом Росстата от 15.05.1018 №309 утверждены формы переписных листов пробной переписи населения 2018 года: - Форма федерального статистического наблюдения Л «Переписной лист»; - Форма федерального статистического наблюдения П «Переписной лист»; - Форма федерального статистического наблюдения В «Переписной лист».
Проведен семинар-совещение  в Росстате с 14 по 18 мая 2018 года  с представителями ТОГС по вопросам актуализации списков адресов домов и составлению оргплана проведения пробной переписи населения 2018 года.</t>
  </si>
  <si>
    <t>Приказами Росстата утверждены: 
Календарный план по подготовке, проведению и обработке итогов Выборочного наблюдения поведенческих факторов, влияющих на состояние здоровья населения в 2018 году (от 26.02.2018 № 92); 
Основные методологические и организационные положения Выборочного наблюдения поведенческих факторов, влияющих на состояние здоровья населения (от 12.03.2018 № 110).
Программа Выборочного наблюдения согласована с Минздравом России (письмо от 11.04.2018 № 13-2/2-126) и Минэкономразвития России (письмо от 16.04.2018 № 10075-ОФ/Д04и).
Утверждены и размещены на сайте zakupki.gov.ru конкурсные документации:  на выполнение научно-исследовательской работы по теме: «Разработка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(извещение о проведении открытого конкурса от 30.03.2018 № 0173100011918000030) и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(извещение о проведении открытого конкурса от 18.04.2018  № 0173100011918000041).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2018г. Доведены средства до территориальных органов Росстата на заключение гражданско-правовых договоров с операторами формального и логического контроля, связанных с проведением выборочного наблюдения поведенческих факторов, влияющих на состояние здоровья населения, а так же на оказание услуг связи. Проведен семинар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РФ (в соответсвии с п. 4.3 приказа Росстата от 20.04.2018 № 246 с 21 по 25 мая 2018 г в г. Ялта Республики Крым).</t>
  </si>
  <si>
    <t xml:space="preserve">В январе-мае 2018 г. проводились: 
-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рабочей силы ежемесячно размещались на официальном сайте Росстата в срочной публикации «Занятость и безработица в Российской Федерации» (http://www.gks.ru/bgd/free/b04_03/IssWWW.exe/Stg/d03/36.htm), других ежемесячных публикациях Росстата в сроки, установленные Федеральным планом статистических работ. По результатам обследований за 2017 г. и 1 квартал 2018 г.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и 30 мая т.г.;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05.02.2018 г. и дополнены 13.04.2018 г., за январь 2018 года - 26.02.2018 г., за январь-февраль 2018 года - 26.03.2018 г., за январь-март - 24.04.2018 г. 
Заключено доп. соглашение от 06.03.2018 № 2 к ГК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рабочей силы и на проведение обследования численности и заработной платы работников по категориям в организациях социальной сферы и науки. В соответствии с заключенным ГК осуществляются работы по обеспечению выполнения Производственного плана Росстата на 2018 год в части обследования рабочей силы на проведение обследования численности и заработной платы работников по категориям в организациях социальной сферы и науки. 
Заключен контракт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t>
  </si>
  <si>
    <t xml:space="preserve">В январе-мае 2018 г. проводилось выборочное обследование домашних хозяйств по вопросам экономической активности, занятости и безработицы (обследование рабочей силы).  Итоги обследований ежемесячно размещались на официальном сайте Росстата в срочной публикации «Занятость и безработица в Российской Федерации», других ежемесячных публикациях Росстата в сроки, установленные Федеральным планом статистических работ.  По результатам обследований за 2017 г. и 1 квартал 2018 г.  подготовлены статистические бюллетени "Итоги выборочного обследования рабочей силы", которые размещены на официальном сайте  Росстата (http://www.gks.ru/wps/wcm/connect/rosstat_main/rosstat/ru/statistics/publications/catalog/doc_1140097038766), соответственно,  26 марта и 30 мая т.г.   
Проводятся работы по согласованию технического задания на выполнение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со сбором и  обработкой материалов выборочного обследования рабочей силы, этап 2018 года. Заключено доп.соглашение от 06.03.2018  № 2 к ГК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информационо-коммуникационных технологий» на проведение  обследования рабочей силы. В соответствии с заключенным ГК осуществляются работы по обеспечению выполнения Производственного плана Росстата на 2018 год в части обследования рабочей силы. 
Заключен контракт от 22.05.2018 №33-НР-ПЗ-2018/НИИ-2 на выполнение научно-исследовательской работы по теме «Разработка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2019 году выборочного обследования рабочей силы". 
Конкурс на выполнение научно-исследовательской работы «Оптимизация словаря занятий и перечня видов экономической деятельности для использования при кодировании первичных данных выборочного обследования рабочей силы и модульных обследований по социально-демографическим проблемам в условиях перехода на сбор данных в электронном виде»  (извещение о проведении открытого конкурса от 29.03.2018 № 0173100011918000024) не состоялся. В ФАС России направлено письмо о возможности заключения контракта с единственным исполнителем.
Доведены средства до территориальных органов Росстата на услуги транспорта и связи, проведение семинаров, командировочные расходы, автоматизированную обработку данных, проведение контрольных мероприятий. 
Заключены контракты с временным персоналом, операторами ввода статистической информации, кодировщиками статистической информации  на выполнение работ, связанных с проведением и обработкой материалов выборочного  обследования рабочей силы. </t>
  </si>
  <si>
    <t>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310 работ в сроки, установленные Федеральным планом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(База данных показателей муниципальных образований-БД ПМО).</t>
  </si>
  <si>
    <t xml:space="preserve">Разработанная Росстатом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и муниципальным образованиям одобрена Минэкономразвития России и утверждена приказом Росстата от 23.01.2018 № 24. Заключены Государственные контракты на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 (от 23.04.2018 года № 21-ВСХП/242-2018/ПРАЙМ ГРУП-1) и на выполнение научно-исследовательской работы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 ( от 28 мая 2018 г. №38-НР-ВСХП-2018/СТАТЭКОН-1). Утверждена и размещена  на сайте zakupki.gov.ru конкурсная документация на выполнение научно-исследовательской работы по теме: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 извещение от 30.03.2018 № 0173100011918000031).
17 мая 2018 года на официальном сайте Росстата опубликована электронная версия окончательных итогов ВСХП-2016 Том 2 "Число объектов Всероссийской сельскохозяйственной переписи 2016 года, трудовые ресурсы и их характеристика", 31 мая 2018 года издана книга Том 2. </t>
  </si>
  <si>
    <t>Заключен Государственный контракт от 23.04.2018 года № 21-ВСХП/242-2018/ПРАЙМ ГРУП-1  по теме "Выполнение работ связанных с развитием автоматизированной системы для подготовки, проведения, обработки материалов и получением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окончательных итогов Всероссийской сельскохозяйственной переписи 2016 года на федеральном уровне, включая обеспечение защиты информации, этап 2018 года".</t>
  </si>
  <si>
    <t>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темам: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(извещение о проведении открытого конкурса  от 24.05.2018 № 0173100011918000065) и на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(извещение от 10.04.2018 №0173100011918000035). По итогам проведения открытого конкурса определен победитель  на выполнение научно-исследовательской работы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(государственный контракт от 28.05.2018 36-НР-ЗВ-2018\МИРЭА-2). Заключен государственный контракт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t>
  </si>
  <si>
    <t>Утверждена конкурсная документация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и размещена 10.04.2018 на сайте zakupki.gov.ru  (извещение о проведении открытого конкурса от №0173100011918000035).Заключен государственный контракт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 Увеличение бюджетных ассигнований (лимитов бюджетных обязательств) территориальных органов Росстата на сумму остатка на начало 2018 года неиспользованных бюджетных ассигнований (лимитов бюджетных обязательств) на оплату заключенных государственных контрактов на поставку товаров, выполнение работ, оказание услуг, подлежащих в соответствии с условиями этих государственных контрактов оплате в 2017 году.</t>
  </si>
  <si>
    <t>Утверждена конкурсная документация на тему "Выполнение работ, связанных с развитием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а также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этап 2018г." и размещена  на сайте zakupki.gov.ru  (извещение о проведении открытого конкурса от 10.04.2018 № 0173100011918000035).</t>
  </si>
  <si>
    <t>По итогам проведения открытого конкурса определен победитель  на выполнение научно-исследовательской работы по теме: «Разработка рекомендаций по построению таблиц ресурсов и использования за 2017 год в структуре ОКВЭД 2 и ОКПД 2 на основе базовых таблиц за 2016 год и алгоритмов их расчета» (государственный контракт от 28.05.2018 36-НР-ЗВ-2018\МИРЭА-2).  Объявлен повторный открытый конкурс  на выполнение научно-исследовательской работы по теме: «Разработка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(этап 2018 года)» (извещение от 24.05.2018 № 0173100011918000065).</t>
  </si>
  <si>
    <t xml:space="preserve">В январе 2018 г.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2018 г.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январе - феврале 2018 г.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В марте 2018 г. в ТОГС разработаны Организационные планы-графики подготовки и проведения Выборочного наблюдения рациона питания населения. В апреле 2018 г. в Росстате проведен семинар по вопросам подготовки и проведения выборочного наблюдения рациона питания населения с участием  85 специалистов ТОГС. В мае 2018 г.  проведены опросы по программе выборочного наблюдения рациона питания населения  с охватом 45 тыс. домохозяйств во всех субъектах Российской Федерации.
В марте 2018 г. на Интернет-портале Росстата опубликованы итоги федерального статистического наблюдения о деятельности организации, осуществляющей образовательную деятельность по дополнительным общеобразовательным программам для детей в 2017 году (http://www.gks.ru/ Официальная статистика/ Население/ Образование/ Итоги федеральных статистических наблюдений/Дополнительное образование детей (форма № 1-ДОП).
Приказами Росстата утверждены:
-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(от 06.03.2018 № 107);
- Календарный план подготовки, проведения и обработки итогов Выборочного наблюдения доходов населения и участия в социальных программах на 2018-2020 годы (от 25.05.2018 № 323);
- Календарный план, подготовки проведения и обработки итогов Комплексного наблюдения условий жизни населения на 2018-2019 годы (от 02.02.2018 № 47);  
- Основные методологические и организационные положения Комплексного наблюдения условий жизни населения ( от 11.05.2018 № 292);
- Календарный план по подготовке, проведению и обработке итогов Выборочного наблюдения поведенческих факторов, влияющих на состояние здоровья населения в 2018 году (от 26.02.2018 № 92); 
- Основные методологические и организационные положения Выборочного наблюдения поведенческих факторов, влияющих на состояние здоровья населения (от 12.03.2018 № 110).
Программа Выборочного наблюдения поведенческих факторов, влияющих на состояние здоровья населения согласована с Минздравом России (письмо от 11.04.2018 № 13-2/2-126) и Минэкономразвития России (письмо от 16.04.2018 № 10075-ОФ/Д04и).
Утверждены и размещены на сайте zakupki.gov.ru конкурсные документации: 
-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(извещение о проведении открытого конкурса от 18.04.2018  № 0173100011918000041);
- на выполнение научно-исследовательской работы по разработке алгоритмов по формированию обобщающих показателей пищевой ценности рациона питания населения (извещение о проведении открытого конкурса от 18.05.2018 №  0173100011918000055) и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(извещение о проведении открытого конкурса от 18.05.2018  № 0173100011918000058) и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федерального статистического наблюдения поведенческих факторов, влияющих на состояние здоровья населения» (извещение о проведении открытого конкурса от 30.03.2018 № 0173100011918000030).
Заключены государственные контракты:  № 32-НР-СДП-2018/НИИ-1 от 23 мая 2018 г.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и № 24-СДП/242-2018/ЛАНИТ-1 от 14.05.2018 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  (http://zakupki.gov.ru/epz/contract/contractCard/common-info.html?reestrNumber=1770823464018000027).
Проводятся работы по подготовке конкурсных документаций  для проведения открытого конкурса на выполнение работы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и по подготовке систематизированной статистической информации по качеству и доступности социальных услуг для ее официальной публикации.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выборочного статистического наблюдения поведенческих факторов, влияющих на состояние здоровья населения в 2018 г.
Проведен семинар по вопросам подготовки и проведения выборочного наблюдения  поведенческих факторов, влияющих на состояние здоровья населения для специалистов ТОГС, ответственных за проведение выборочного наблюдения на территории субъекта РФ (в соответсвии с п. 4.3 приказа Росстата от 20.04.2018 № 246 с 21 по 25 мая 2018 г в г. Ялта Республики Крым).
</t>
  </si>
  <si>
    <t xml:space="preserve">В январе - феврале 2018 г. проводились работы по подготовке к проведению выборочного наблюдения рациона питания населения в соответствии с Календарным планом подготовки, проведения и обработки итогов Выборочного наблюдения рациона питания населения на 2017-2019 годы, утвержденным приказом Росстата от 28.08.2017 № 549.  Утверждена и размещена на сайте zakupki.gov.ru конкурсная документация  на выполнение научно-исследовательской работы по разработке алгоритмов по формированию обобщающих показателей пищевой ценности рациона питания населения (извещение о проведении открытого конкурса от 18.05.2018 №  0173100011918000055). Заключен государственный контракт от 14.05.2018 № 24-СДП/242-2018/ЛАНИТ-1на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  (http://zakupki.gov.ru/epz/contract/contractCard/common-info.html?reestrNumber=1770823464018000027). Проводится работа по подготовке конкурсной документации  для проведения открытого конкурса на выполнение работы по разработке учебного курса для проведения обучения интервьюеров порядку заполнения форм наблюдения и кодирования информации в ходе Выборочного наблюдения использования суточного фонда времени населением в 2019 году.
В марте 2018 г. в ТОГС разработаны Организационные планы-графики подготовки и проведения Выборочного наблюдения рациона питания населения. Приказом Росстата от 6.03.2018 № 107 утверждены численность, распределение и сроки привлечения лиц в 2018 году на договорной основе к выполнению работ, связанных с проведением Выборочного наблюдения рациона питания населения. 
В апреле 2018 г. в Росстате проведен семинар по вопросам подготовки и проведения выборочного наблюдения рациона питания населения с участием  85 специалистов ТОГС. В мае 2018 г.  проводились опросы по программе выборочного наблюдения рациона питания населения  с охватом 45 тыс. домохозяйств во всех субъектах Российской Федерации.
Доведены средства до территориальных органов Росстата на приобретение расходных материалов для офисного оборудования, оказание услуг связи, командировочные расходы, обучение привлекаемого временного переписного персонала специалистами ТОГС, проведение контрольных мероприятий, на заключение гражданско-правовых договоров с операторами формального и логического контроля и операторами ввода статистической информации, связанных с проведением выборочного наблюдения рациона питания населения 2018 г. на региональном уровне, а так же заключены гражданско-правовые договора с временным переписным персоналом для выполнения работ, связанных с проведением выборочного наблюдения рациона питания населения.  
</t>
  </si>
  <si>
    <t xml:space="preserve">В январе 2018 г. проведены опросы по программе Выборочного наблюдения доходов населения и участия в социальных программах за 2017 год с охватом 60 тыс. домохозяйств во всех субъектах Российской Федерации.
В феврале 2018 г. завершены работы по вводу и контролю первичных статистических данных Выборочного наблюдения доходов населения и участия в социальных программах. Сформирован обобщенный информационный фонд в целом по Российской Федерации по блоку показателей для расчета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мае 2018 г. приказом Росстата от 25.05.2018 № 323 утвержден календарный план подготовки, проведения и обработки итогов Выборочного наблюдения доходов населения и участия в социальных программах на 2018-2020 годы.
Заключены государственные контракты: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 (от 14.05.2018 № 24-СДП/242-2018/ЛАНИТ-1) (http://zakupki.gov.ru/epz/contract/contractCard/common-info.html?reestrNumber=1770823464018000027) и  на выполнение научно-исследовательской работы по теме: «Разработка рекомендаций по формированию выборочных совокупностей для проведения комплексного наблюдения условий жизни населения, выборочных наблюдений по социально-демографическим проблемам в 2019 году и актуализированной основы для создания выборочных совокупностей домашних хозяйств при проведении выборочных наблюдений по социально-демографическим проблемам на период до 2022 года». (от 23.05.2018  № 32-НР-СДП-2018/НИИ-1).
Доведены средства до территориальных органов Росстата и заключены гражданско-правовые договора с операторами формального и логического контроля и операторами ввода статистической информации, связанных с проведением выборочного федерального статистического наблюдения доходов населения и участия в социальных программах в 2018 году на региональном уровне, а так же  приобретены расходные материалы для офисного оборудования и оказание услуг связи.
Проводятся работы по  формированию обобщенного информационного фонда наблюдения.
</t>
  </si>
  <si>
    <t xml:space="preserve">В рамках подготовки к проведению комплексного наблюдения утверждены: Календарный план, подготовки проведения и обработки итогов Комплексного наблюдения условий жизни населения на 2018-2019 годы (приказ Росстата от 02.02.2018 № 47);  Основные методологические и организационные положения Комплексного наблюдения условий жизни населения (приказ Росстата от 11.05.2018 № 292).
Утверждена и размещена на сайте 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2018 года)  (извещение о проведении открытого конкурса от 18.05.2018  № 0173100011918000058).Заключен государственный контракт от 14.05.2018 № 24-СДП/242-2018/ЛАНИТ-1на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  (http://zakupki.gov.ru/epz/contract/contractCard/common-info.html?reestrNumber=1770823464018000027).
Доведены средства до территориальных органов Росстата на заключение гражданско-правовых договоров с операторами формального и логического контроля и операторами ввода статистической информации, связанных с проведением комплексного наблюдения условий жизни населения на 2018 год на региональном уровне, а так же на приобретение расходных материалов для офисного оборудования и оказание услуг связи. 
</t>
  </si>
  <si>
    <t>В январе - мае 2018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2017 год опубликованы на официальном сайте Росстата 05.02.2018 г. и дополнены 13.04.2018 г. , за январь 2018 года - 26.02.2018 г., за январь-февраль 2018 года - 26.03.2018 г., за январь-март - 24.04.2018 г. и дополнены 23.05.2018 г. (http://www.gks.ru/wps/wcm/connect/rosstat_main/rosstat/ru/statistics/wages/). Заключено доп.соглашение от 06.03.2018  № 2   к ГК от 29.12.2017 №1ЗК/2017 «Проведение работ по обеспечению выполнения  Производственного плана  Росстата на 2018 год (обеспечение сбора, обработки, хранения и предоставления статистической информации) с использованием информационно-коммуникационных технологий» на проведение обследования численности и заработной платы работников по категориям в организациях социальной сферы и науки.В соответствии с заключенным ГК осуществляются работы по обеспечению выполнения Производственного плана Росстата на 2018 год в части обследования рабочей силы на проведение обследования численности и заработной платы работников по категориям в организациях социальной сферы и науки.  Доведены средства до территориальных органов Росстата на тиражирование бланков, заключены контракты с временным персоналом для выполнения работ, связанных с проведением наблюдения.</t>
  </si>
  <si>
    <t>Проведен анализ международного стандарта природно-экономического учета, рекомендаций международных организаций и международный опыт национальных статслужб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источники информации и система показателей, характеризующих эффективность использования природных ресурсов по отдельным видам. Проведено обучение персонала Росстата работе с модернизированной АС ГС ОФСН. В рамках работ по совершенствованию механизмов ведения метаданных в информационных подсистемах ИВС Росстата в части подсистемы НСИ СМАД выполнена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Разработана централизованная система обработки данных для автоматизации процедур подготовик и проведения обследований с использованием планшетных компьютеров. Проведен анализ организационных и методологических положений выборочного обследования доходов населения в РФ и программы общеевропейского обследования EU-SILC. Проведен анализ международного опыта и предложены методологические подходы к построению демографических таблиц смертности для населения РФ.Проведен анализ методологических особенностей проведения переписей населения и организации текущего учета населения в России на соответствие международным рекомендациям и современным практикам в зарубежных странах. Обеспечено участие сотрудников Росстата в международных мероприятиях по тематике Проекта.</t>
  </si>
  <si>
    <t xml:space="preserve">Проведен анализ международного стандарта природно-экономического учета, положений СНС 2008, рекомендаций международных организаций и международный опыт национальных статслужб по расчетам показателей эффективности использования природных ресурсов; дана оценка применимости международного опыта в условиях России; проанализированы имеющиеся источники информации  и разработана система показателей, характеризующих эффективность использования природных ресурсов по отдельным видам (природно-биологические, почвенно-земельные и минерально-энергетические). </t>
  </si>
  <si>
    <t>Проведен анализ организационных и методологических положений выборочного обследования доходов населения в Российской Федерации, их сопоставление с программой общеевропейского обследования EU-SILC, включая сопоставительный анализ ключевых спецификаций, принципов операционализации переменных, включенных в программы обследований, и эффективности процедур обработки данных. Проведен анализ международного опыта и предложены методологические подходы к построению демографических таблиц смертности для населения РФ. Выполнен сводный анализ методологических особенностей и практик проведения переписей населения и организации текущего учета населения в России и референтных странах, подготовлена типология стран мира по характеру и особенностям использования различных источников информации для расчета демографических показателей.</t>
  </si>
  <si>
    <t>Обеспечено участие сотрудников Росстата: в международном форуме ООН по статистике миграции; в семинаре ЕЭК ООН по внедрению системы природно-экономического учёта, совещании по национальным счетам и индексам потребительских цен.
Разработана программа и проект учебного пособия для организации и проведения обучения по теме: "Формирование выборки для проведения статистических наблюдений"</t>
  </si>
  <si>
    <t>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310 работ. Принято 3 акта Правительства Российской Федерации по внесению изменений в Федеральный план статистических работ. Подготовлен отчет о результатах выполнения Плана научно-исследовательских работ Росстата за 2017 год. За 5месяцев 2018 года подготовлено и утверждено 8 конкурсных документаций на выполнение научно-исследовательских работ. Информация о проведении конкурсов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t>
  </si>
  <si>
    <t xml:space="preserve">В рамках раздела I Плана научно-исследовательских работ Федеральной службы государственной статистики на 2018-2020 гг., утвержденного приказом Росстата от 20.12.2017 № 847 (c изм. и доп. от 29.01.2018 № 37, от 20.03.2018 № 122), в 2018 году за счет средств текущего финансирования НИОКР предусмотрены к выполнению научными организациями на контрактной основе 8 научно-исследовательских работ. Подготовлен отчет о результатах выполнения Плана научно-исследовательских работ Росстата за 2017 год, утвержденного приказом Росстата от 12.12.2016 № 788 (с изм. и доп.). В соответствии с Государственным контрактом от 18.07.2017 № 85-НР-2017-2018/Технократ-1 осуществляется выполнение научно-исследовательской работы по теме: «Разработка алгоритмов актуализации отдельных показателей Всероссийской переписи населения 2010 года с учетом итогов федерального статистического наблюдения «Социально-демографическое обследование (микроперепись населения) 2015 года» и данных текущей отчетности статистики населения (Этап 2018 года)».  За 5 месяцев 2018 года подготовлено и утверждено 8 конкурсных документаций на выполнение научно-исследовательских работ. По итогам проведения конкурсных процедур заключены государственные контракты на выполнение 5 научно-исследовательских работ по следующим темам: "Разработка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(Государственный контракт от 08.05.2018 № 23-НР-2018/МИРЭА-1); "Разработка алгоритмов перерасчета динамических рядов ВВП и его элементов за период 2011-2016 годов в связи введением в практику новой версии Общероссийского классификатора видов экономической деятельности (ОКВЭД2)" (Государственный контракт от 16.05.2018  № 25-НР-2018/АБК-1); "Разработка основных подходов к статистическому наблюдению за ценами на рынке коммерческой недвижимости с целью получения информации для системы национальных счетов" (Государственный контракт от 21.05.2018 № 28-НР-2018/РЭУ-1); "Разработка алгоритмов формирования выборочной совокупности социально ориентированных некоммерческих организаций и распространения полученных данных на генеральную совокупность" (Государственный контракт от 21.05.2018 № 29-НР-2018/АБК-2); "Разработка научно обоснованных подходов к отбору товаров (услуг)-представителей при  актуализации набора товаров и услуг для наблюдения за потребительскими ценами и тарифами в целях расчета индекса потребительских цен" (Государственный контракт от 28.05.2018 № 30-НР-2018/РЭУ-2). 
</t>
  </si>
  <si>
    <t xml:space="preserve">В целях организации работы по выполнению пункта 2 распоряжения Правительства Российской Федерации от 4.11.2017 № 2444-р издан приказ Минэкономразвития от 30.01.2018 № 24 «О создании Межведомственной рабочей группы по вопросам организации проведения пробной переписи населения 2018 года».  Принято распоряжение Правительства Российской Федерации от 22.01.2018 № 58-р, утверждающее территории проведения пробной переписи населения 2018 года, включая муниципальные образования г. Москвы, г. Санкт-Петербурга, Кабардино-Балкарской Республики и Республики Саха (Якутия), Камчатского и Красноярского краев, Иркутской, Новгородской и Сахалинской областей.  19 февраля 2018 года на заседании Межведомственной рабочей группы по вопросам организации проведения пробной переписи населения 2018 года рассмотрены проекты Программы пробной переписи населения 2018 года и Основных методологических и организационных положений пробной переписи населения 2018 года.  Приказом Росстата от 28.03.2018 № 139 утверждены отдельные документы пробной переписи населения 2018 год.  Приказом Росстата от 15.05.2018 № 309 утверждены формы переписных листов пробной переписи населения 2018 года.  Утверждены и размещены на официальном сайте единой информационной системы в сфере закупок конкурсные документации по темам: «Разработка алгоритмов проведения импутации при создании автоматизированной системы для обработки материалов ВПН-2020» (извещение о проведении открытого конкурса от 11.04.2018 № 0173100011918000037); «Разработка алгоритмов обеспечения конфиденциальности данных при создании автоматизированной системы для обработки материалов ВПН-2020» (извещение о проведении открытого конкурса от 11.04.2018  № 0173100011918000038);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(извещение о проведении открытого конкурса от 26.04.2018 №0173100011918000048);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(извещение о проведении открытого конкурса от  26.04.2018 №0173100011918000049);   "Поставка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(извещение о проведении открытого конкурса от 18.05.2018 №0173100011918000059); "Поставка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(извещение о проведении открытого конкурса от 31.05.2018 №0173100011918000070). Проводятся работы по согласованию технических заданий: -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апробации альтернативных методов сбора, сведений о населении пробной переписи населения, для реализации технологии интеграции ведомственных данных о населении с данными пробной переписи населения, а также работ, связанных с уточнением требований к технологиям сбора сведений о населении на основе использования геоинформационных систем (ГИС); -на выполнение работ, связанных с обработкой материалов и получением итогов пробной переписи населения 2018 года.Разрабатывается техническая документация на поставку технческих средств для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t>
  </si>
  <si>
    <t>Утверждены и размещены  конкурсные документации  на сайте   zakupki.gov.ru  по темам: "Оказание услуг  по приобретению (передаче) неисключительных прав (лицензий) на использование программного обеспечения для  информационно-вычислительной системы Росстата (ИВС Росстата)" (извещение о проведении открытого конкурса от 26.04.2018 №0173100011918000048);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 (извещение о проведении открытого конкурса от 26.04.2018 №0173100011918000049) ; "Поставка технических средств для автоматизированных рабочих мест  информационно-вычислительной системы Росстата (ИВС Росстата)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(извещение о проведении открытого конкурса от 31.05.2018 №0173100011918000070);  "Поставка средств криптографической защиты информации информационно-вычислительной системы Росстата  (ИВС Росстата)  для обеспечения мероприятий проведения пробной переписи населения 2018 года" (извещение о проведении открытого конкурса от 18.05.2018 №0173100011918000059). Проводятся работы по согласованию технического задания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апробации альтернативных методов сбора, сведений о населении пробной переписи населения, для реализации технологии интеграции ведомственных данных о населении с данными пробной переписи населения, а также работ, связанных с уточнением требований к технологиям сбора сведений о населении на основе использования геоинформационных систем (ГИС). Разрабатывается техническая документация на поставку технических средств для подготовки, проведения, обработки материалов и получения итогов Всероссийской переписи населения 2020 года на этапе проведения пилотного обследования 2018 года. Доведены средства до территориальных органов Росстата на приобретение расходных материалов для офисного оборудования и оказание услуг связи.</t>
  </si>
  <si>
    <t>Утверждена и размещена  конкурсная документация  на сайте zakupki.gov.ru  по теме: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обработки и сопоставления данных, полученных от различных технологий сбора информации, а также работ, связанных с исследованием различных методов сбора сведений о населении пробной переписи населения и выработкой оптимальных требований к их технологиям, этап 2018 года" (извещение о проведении открытого конкурса от 26.04.2018 №0173100011918000049). Проводятся работы по согласованию технического задания навыполнение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(ИВС) Росстата, для обеспечения апробации альтернативных методов сбора, сведений о населении пробной переписи населения, для реализации технологии интеграции ведомственных данных о населении с данными пробной переписи населения, а также работ, связанных с уточнением требований к технологиям сбора сведений о населении на основе использования геоинформационных систем (ГИС). Проводятся работы по согласованию технического задания на выполнение работ, связанных с обработкой материалов и получением итогов пробной переписи населения 2018 года.  Доведены средства до территориальных органов Росстата на заключение гражданско-правовых договоров с администраторами ЛВС, кодировщиками статистической инофрмации,  операторами ввода статистической инофрмации, операторами формального и логического контроля,  администраторами по сбору информациис планшетного компьютера, связанных со сбором сведений о населении, их обработкой и подведением итогов пробной переписи населения 2018 года.</t>
  </si>
  <si>
    <t xml:space="preserve">В январе-феврале 2018 г. проводились работы по разработке и согласованию технического задания на подготовку систематизированной статистической информации по качеству и доступности услуг для ее официальной публикации в виде тематического сборника. 
Заключен государственный контракт от 14.05.2018 № 24-СДП/242-2018/ЛАНИТ-1на тему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а также с обработкой материалов и получением итогов выборочных статистических наблюдений по социально-демографическим проблемам в 2018 году "  (http://zakupki.gov.ru/epz/contract/contractCard/common-info.html?reestrNumber=1770823464018000027). 
Проводится  работа по подготовке конкурсной документации  для проведения открытого конкурса на выполнение работы по подготовке систематизированной статистической информации по качеству и доступности социальных услуг для ее официальной публикации. 
</t>
  </si>
  <si>
    <t>Проведено обучение персонала Росстата работе с модернизированной АС ГС ОФСН. Доработана и подготовлена к введению в промышленную эксплуатацию Централизованная система обработки данных. В рамках работ по совершенствованию механизмов ведения метаданных в информационных подсистемах ИВС Росстата: в части подсистемы НСИ СМАД выполнена очередная загрузка исторических данных общероссийских классификаторов, доработаны модуль интеграции и архитектура подсистемы НСИ СМАД по требованиям смежных систем ИВС Росстата, завершена третья очередь работ и внедрена в промышленную эксплуатацию доработанная  система; в части СПЭЭО завершено обследование и проектирование новых возможностей системы, выполнено внедрение системы, созданной по результатам первой и второй очереди работ. Разработана централизованная система обработки данных для автоматизации процедур подготовки и проведения обследований, включая поставку программного обеспечения, адаптированного к имеющимся в Росстате планшетным компьютерам.</t>
  </si>
  <si>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2018 год,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по темам: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(третья очередь)» (извещение о проведении открытого конкурса от 26.04.2018 №0173100011918000045);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(вторая очередь)» (извещение о проведении открытого конкурса от 26.04.2018 №0173100011918000046); "Оказание услуг по приобретению (передаче) неисключительных прав (лицензий) на использование программного обеспечения системы статистического анализа информационно-вычислительной системы Росстата (ИВС Росстата) (первая очередь)"(извещение о проведении открытого конкурса от 26.04.2018 № 0173100011918000047);«Поставка запасных частей, комплектующих и принадлежностей для обеспечения функционирования информационно-вычислительной системы Росстата (ИВС Росстата)» (извещение о проведении открытого конкурса от 27.04.2018 №0173100011918000050);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(вторая очередь) "  и размещена 27.04.2018 на сайте zakupki.gov.ru  (извещение о проведении открытого конкурса от №0173100011918000052);"Выполнение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 проведении открытого конкурса от  18.05.2018 №0173100011918000056); "Поставка расходных материалов к автоматизированным рабочим местам  информационно-вычислительной системы Росстата (ИВС Росстата) (первая очередь)"   (извещение о проведении открытого конкурса от  31.05.2018 №0173100011918000068).Заключены государственные контракты на тему "Оказание услуг по приобретению (передаче) неисключительных прав (лицензий) на использование программного обеспечения и услуг по передаче сертификатов на техническую поддержку программного обеспечения для системы информационной безопасности информационно-вычислительной системы Росстата (ИВС Росстата) (первая очередь) и на тему "Предоставление правительственной специальной документальной связи" (от 23.04.2018 №1А/2018-48).Проводятся работы по согласованию технического задания на выполнение работ по приведению систем защиты информации (ИВС Росстата), на приобретение оборудования и расходных материалов для автоматизированных рабочих мест ИВС Росстата. 
</t>
  </si>
  <si>
    <t>Утверждены и размещены 11.04.2018 на официальном сайте единой информационной системы в сфере закупок конкурсные документации по темам: «Разработка алгоритмов проведения импутации при создании автоматизированной системы для обработки материалов ВПН-2020» (извещение о проведении открытого конкурса  № 0173100011918000037); «Разработка алгоритмов обеспечения конфиденциальности данных при создании автоматизированной системы для обработки материалов ВПН-2020» (извещение о проведении открытого конкурса № 0173100011918000038).</t>
  </si>
  <si>
    <t>Минэкономразвития России одобрен проект программы публикации окончательных итогов Всероссийской сельскохозяйственной переписи 2016 года (письмо от 10.01.2018 № 66-АГ/Д18и). Программа публикации окончательных итогов Всероссийской сельскохозяйственной переписи 2016 года по Российской Федерации, субъектам Российской Федерации, муниципальным образованиям утверждена приказом Росстата от 23.01.2018 № 24 (http://www.gks.ru/free_doc/new_site/business/sx/vsxp2014/pr24_230118.pdf). Заключен Государственный Контракт №38-НР-ВСХП-2018/СТАТЭКОН-1 от 28 мая 2018 г. на выполнение научно-исследовательской работы «Исследования результатов подготовки и проведения Всероссийской сельскохозяйственной переписи 2016 года и разработка концептуальных подходов по совершенствованию сельскохозяйственных переписей в соответствии с рекомендациями ФАО ООН по проведению сельскохозяйственных переписей раунда 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</si>
</sst>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b/>
      <sz val="14"/>
      <name val="Times New Roman"/>
      <family val="1"/>
      <charset val="204"/>
    </font>
    <font>
      <u/>
      <sz val="14"/>
      <name val="Times New Roman"/>
      <family val="1"/>
      <charset val="204"/>
    </font>
    <font>
      <sz val="14"/>
      <name val="Calibri"/>
      <family val="2"/>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8">
    <xf numFmtId="0" fontId="0" fillId="0" borderId="0" xfId="0" applyNumberFormat="1" applyFont="1"/>
    <xf numFmtId="0" fontId="1" fillId="0" borderId="0" xfId="0" applyNumberFormat="1" applyFont="1" applyFill="1"/>
    <xf numFmtId="0" fontId="1" fillId="0" borderId="0" xfId="0" applyNumberFormat="1" applyFont="1"/>
    <xf numFmtId="49"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1" fillId="2" borderId="0" xfId="0" applyNumberFormat="1" applyFont="1" applyFill="1"/>
    <xf numFmtId="0"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justify" vertical="top" wrapText="1"/>
    </xf>
    <xf numFmtId="14"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justify" vertical="top" wrapText="1"/>
    </xf>
    <xf numFmtId="4"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14"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0" fontId="1" fillId="0" borderId="4" xfId="0" applyNumberFormat="1" applyFont="1" applyFill="1" applyBorder="1" applyAlignment="1">
      <alignment horizontal="justify" vertical="top" wrapText="1"/>
    </xf>
    <xf numFmtId="0" fontId="4" fillId="0" borderId="1" xfId="0" applyNumberFormat="1" applyFont="1" applyFill="1" applyBorder="1" applyAlignment="1">
      <alignment horizontal="justify" vertical="top" wrapText="1"/>
    </xf>
    <xf numFmtId="4"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9"/>
  <sheetViews>
    <sheetView tabSelected="1" view="pageBreakPreview" zoomScale="64" zoomScaleNormal="60" zoomScaleSheetLayoutView="64" workbookViewId="0">
      <selection activeCell="H10" sqref="H10"/>
    </sheetView>
  </sheetViews>
  <sheetFormatPr defaultColWidth="25" defaultRowHeight="18.75" x14ac:dyDescent="0.3"/>
  <cols>
    <col min="1" max="1" width="4.5703125" style="2" customWidth="1"/>
    <col min="2" max="2" width="38.5703125" style="2" customWidth="1"/>
    <col min="3" max="3" width="6.28515625" style="2" customWidth="1"/>
    <col min="4" max="4" width="25" style="2" customWidth="1"/>
    <col min="5" max="5" width="14.7109375" style="2" customWidth="1"/>
    <col min="6" max="6" width="13.85546875" style="2" customWidth="1"/>
    <col min="7" max="7" width="16" style="2" customWidth="1"/>
    <col min="8" max="8" width="114.42578125" style="2" customWidth="1"/>
    <col min="9" max="9" width="20" style="1" customWidth="1"/>
    <col min="10" max="10" width="18.5703125" style="2" customWidth="1"/>
    <col min="11" max="11" width="15.7109375" style="5" customWidth="1"/>
    <col min="12" max="12" width="16.5703125" style="2" customWidth="1"/>
    <col min="13" max="16384" width="25" style="2"/>
  </cols>
  <sheetData>
    <row r="1" spans="1:12" ht="26.45" customHeight="1" x14ac:dyDescent="0.3">
      <c r="A1" s="18" t="s">
        <v>82</v>
      </c>
      <c r="B1" s="18"/>
      <c r="C1" s="18"/>
      <c r="D1" s="18"/>
      <c r="E1" s="18"/>
      <c r="F1" s="18"/>
      <c r="G1" s="18"/>
      <c r="H1" s="18"/>
      <c r="I1" s="18"/>
      <c r="J1" s="18"/>
      <c r="K1" s="14"/>
      <c r="L1" s="18"/>
    </row>
    <row r="2" spans="1:12" ht="26.45" customHeight="1" x14ac:dyDescent="0.3">
      <c r="A2" s="16" t="s">
        <v>83</v>
      </c>
      <c r="B2" s="16"/>
      <c r="C2" s="16"/>
      <c r="D2" s="16"/>
      <c r="E2" s="16"/>
      <c r="F2" s="16"/>
      <c r="G2" s="16"/>
      <c r="H2" s="16"/>
      <c r="I2" s="16"/>
      <c r="J2" s="16"/>
      <c r="K2" s="25"/>
      <c r="L2" s="16"/>
    </row>
    <row r="3" spans="1:12" ht="26.45" customHeight="1" x14ac:dyDescent="0.3">
      <c r="A3" s="16" t="s">
        <v>84</v>
      </c>
      <c r="B3" s="16"/>
      <c r="C3" s="16"/>
      <c r="D3" s="16"/>
      <c r="E3" s="16"/>
      <c r="F3" s="16"/>
      <c r="G3" s="16"/>
      <c r="H3" s="16"/>
      <c r="I3" s="16"/>
      <c r="J3" s="16"/>
      <c r="K3" s="25"/>
      <c r="L3" s="16"/>
    </row>
    <row r="4" spans="1:12" ht="69.95" customHeight="1" x14ac:dyDescent="0.3">
      <c r="A4" s="26" t="s">
        <v>85</v>
      </c>
      <c r="B4" s="26" t="s">
        <v>86</v>
      </c>
      <c r="C4" s="26" t="s">
        <v>87</v>
      </c>
      <c r="D4" s="26" t="s">
        <v>88</v>
      </c>
      <c r="E4" s="26" t="s">
        <v>89</v>
      </c>
      <c r="F4" s="26" t="s">
        <v>90</v>
      </c>
      <c r="G4" s="26" t="s">
        <v>91</v>
      </c>
      <c r="H4" s="26" t="s">
        <v>92</v>
      </c>
      <c r="I4" s="26" t="s">
        <v>93</v>
      </c>
      <c r="J4" s="26"/>
      <c r="K4" s="27"/>
      <c r="L4" s="26" t="s">
        <v>94</v>
      </c>
    </row>
    <row r="5" spans="1:12" ht="150" customHeight="1" x14ac:dyDescent="0.3">
      <c r="A5" s="26"/>
      <c r="B5" s="26"/>
      <c r="C5" s="26"/>
      <c r="D5" s="26"/>
      <c r="E5" s="26"/>
      <c r="F5" s="26"/>
      <c r="G5" s="26"/>
      <c r="H5" s="26"/>
      <c r="I5" s="4" t="s">
        <v>95</v>
      </c>
      <c r="J5" s="4" t="s">
        <v>96</v>
      </c>
      <c r="K5" s="13" t="s">
        <v>97</v>
      </c>
      <c r="L5" s="26"/>
    </row>
    <row r="6" spans="1:12" ht="16.899999999999999" customHeight="1" x14ac:dyDescent="0.3">
      <c r="A6" s="4" t="s">
        <v>98</v>
      </c>
      <c r="B6" s="4" t="s">
        <v>99</v>
      </c>
      <c r="C6" s="4" t="s">
        <v>100</v>
      </c>
      <c r="D6" s="4" t="s">
        <v>101</v>
      </c>
      <c r="E6" s="4" t="s">
        <v>102</v>
      </c>
      <c r="F6" s="4" t="s">
        <v>103</v>
      </c>
      <c r="G6" s="4" t="s">
        <v>104</v>
      </c>
      <c r="H6" s="4" t="s">
        <v>105</v>
      </c>
      <c r="I6" s="4" t="s">
        <v>106</v>
      </c>
      <c r="J6" s="4" t="s">
        <v>107</v>
      </c>
      <c r="K6" s="13" t="s">
        <v>108</v>
      </c>
      <c r="L6" s="4" t="s">
        <v>109</v>
      </c>
    </row>
    <row r="7" spans="1:12" ht="21.95" customHeight="1" x14ac:dyDescent="0.3">
      <c r="A7" s="18" t="s">
        <v>2</v>
      </c>
      <c r="B7" s="18"/>
      <c r="C7" s="18"/>
      <c r="D7" s="18"/>
      <c r="E7" s="18"/>
      <c r="F7" s="18"/>
      <c r="G7" s="18"/>
      <c r="H7" s="18"/>
      <c r="I7" s="18"/>
      <c r="J7" s="18"/>
      <c r="K7" s="14"/>
      <c r="L7" s="18"/>
    </row>
    <row r="8" spans="1:12" ht="21.95" customHeight="1" x14ac:dyDescent="0.3">
      <c r="A8" s="18" t="s">
        <v>5</v>
      </c>
      <c r="B8" s="18"/>
      <c r="C8" s="18"/>
      <c r="D8" s="18"/>
      <c r="E8" s="18"/>
      <c r="F8" s="18"/>
      <c r="G8" s="18"/>
      <c r="H8" s="18"/>
      <c r="I8" s="18"/>
      <c r="J8" s="18"/>
      <c r="K8" s="14"/>
      <c r="L8" s="18"/>
    </row>
    <row r="9" spans="1:12" ht="25.5" customHeight="1" x14ac:dyDescent="0.3">
      <c r="A9" s="6"/>
      <c r="B9" s="6" t="s">
        <v>3</v>
      </c>
      <c r="C9" s="6" t="s">
        <v>3</v>
      </c>
      <c r="D9" s="6" t="s">
        <v>4</v>
      </c>
      <c r="E9" s="6" t="s">
        <v>4</v>
      </c>
      <c r="F9" s="6" t="s">
        <v>4</v>
      </c>
      <c r="G9" s="6" t="s">
        <v>4</v>
      </c>
      <c r="H9" s="6" t="s">
        <v>4</v>
      </c>
      <c r="I9" s="7">
        <f>I10+I24+I43+I59+I74+I110+I123</f>
        <v>19178903.100000001</v>
      </c>
      <c r="J9" s="7">
        <f t="shared" ref="J9:L9" si="0">J10+J24+J43+J59+J74+J110+J123</f>
        <v>16523076.600000001</v>
      </c>
      <c r="K9" s="7">
        <f t="shared" si="0"/>
        <v>4773804.5</v>
      </c>
      <c r="L9" s="7">
        <f t="shared" si="0"/>
        <v>3235342.51</v>
      </c>
    </row>
    <row r="10" spans="1:12" s="1" customFormat="1" ht="183.75" customHeight="1" x14ac:dyDescent="0.3">
      <c r="A10" s="6" t="s">
        <v>6</v>
      </c>
      <c r="B10" s="8" t="s">
        <v>7</v>
      </c>
      <c r="C10" s="6" t="s">
        <v>3</v>
      </c>
      <c r="D10" s="6" t="s">
        <v>8</v>
      </c>
      <c r="E10" s="6" t="s">
        <v>9</v>
      </c>
      <c r="F10" s="6"/>
      <c r="G10" s="6" t="s">
        <v>4</v>
      </c>
      <c r="H10" s="9" t="s">
        <v>160</v>
      </c>
      <c r="I10" s="7">
        <f>I11+I15+I19</f>
        <v>14112746.500000002</v>
      </c>
      <c r="J10" s="7">
        <f t="shared" ref="J10" si="1">J11+J15+J19</f>
        <v>11456936.300000001</v>
      </c>
      <c r="K10" s="7">
        <f>K11+K15+K19</f>
        <v>4325591.3</v>
      </c>
      <c r="L10" s="7">
        <f>L11+L15+L19</f>
        <v>1543712.51</v>
      </c>
    </row>
    <row r="11" spans="1:12" s="1" customFormat="1" ht="276.75" customHeight="1" x14ac:dyDescent="0.3">
      <c r="A11" s="6" t="s">
        <v>10</v>
      </c>
      <c r="B11" s="8" t="s">
        <v>11</v>
      </c>
      <c r="C11" s="6" t="s">
        <v>3</v>
      </c>
      <c r="D11" s="6" t="s">
        <v>12</v>
      </c>
      <c r="E11" s="10">
        <v>44196</v>
      </c>
      <c r="F11" s="6"/>
      <c r="G11" s="6" t="s">
        <v>4</v>
      </c>
      <c r="H11" s="9" t="s">
        <v>144</v>
      </c>
      <c r="I11" s="7">
        <v>13012902.4</v>
      </c>
      <c r="J11" s="7">
        <v>10357867.199999999</v>
      </c>
      <c r="K11" s="7">
        <v>4094882.3</v>
      </c>
      <c r="L11" s="7">
        <v>614345.69999999995</v>
      </c>
    </row>
    <row r="12" spans="1:12" s="1" customFormat="1" ht="98.25" customHeight="1" x14ac:dyDescent="0.3">
      <c r="A12" s="6"/>
      <c r="B12" s="8" t="s">
        <v>0</v>
      </c>
      <c r="C12" s="18"/>
      <c r="D12" s="18"/>
      <c r="E12" s="18"/>
      <c r="F12" s="18"/>
      <c r="G12" s="18"/>
      <c r="H12" s="18"/>
      <c r="I12" s="18"/>
      <c r="J12" s="18"/>
      <c r="K12" s="18"/>
      <c r="L12" s="18"/>
    </row>
    <row r="13" spans="1:12" s="1" customFormat="1" ht="119.25" customHeight="1" x14ac:dyDescent="0.3">
      <c r="A13" s="6"/>
      <c r="B13" s="8" t="s">
        <v>1</v>
      </c>
      <c r="C13" s="18"/>
      <c r="D13" s="18"/>
      <c r="E13" s="18"/>
      <c r="F13" s="18"/>
      <c r="G13" s="18"/>
      <c r="H13" s="18"/>
      <c r="I13" s="18"/>
      <c r="J13" s="18"/>
      <c r="K13" s="18"/>
      <c r="L13" s="18"/>
    </row>
    <row r="14" spans="1:12" s="1" customFormat="1" ht="387.75" customHeight="1" x14ac:dyDescent="0.3">
      <c r="A14" s="6"/>
      <c r="B14" s="8" t="s">
        <v>138</v>
      </c>
      <c r="C14" s="6"/>
      <c r="D14" s="8" t="s">
        <v>139</v>
      </c>
      <c r="E14" s="11">
        <v>43250</v>
      </c>
      <c r="F14" s="10">
        <v>43250</v>
      </c>
      <c r="G14" s="6" t="s">
        <v>3</v>
      </c>
      <c r="H14" s="6" t="s">
        <v>3</v>
      </c>
      <c r="I14" s="6" t="s">
        <v>3</v>
      </c>
      <c r="J14" s="6" t="s">
        <v>3</v>
      </c>
      <c r="K14" s="6" t="s">
        <v>3</v>
      </c>
      <c r="L14" s="6" t="s">
        <v>3</v>
      </c>
    </row>
    <row r="15" spans="1:12" s="1" customFormat="1" ht="381" customHeight="1" x14ac:dyDescent="0.3">
      <c r="A15" s="18" t="s">
        <v>110</v>
      </c>
      <c r="B15" s="16" t="s">
        <v>111</v>
      </c>
      <c r="C15" s="18" t="s">
        <v>3</v>
      </c>
      <c r="D15" s="18" t="s">
        <v>12</v>
      </c>
      <c r="E15" s="20">
        <v>44196</v>
      </c>
      <c r="F15" s="18"/>
      <c r="G15" s="18" t="s">
        <v>4</v>
      </c>
      <c r="H15" s="19" t="s">
        <v>161</v>
      </c>
      <c r="I15" s="14">
        <v>46949.3</v>
      </c>
      <c r="J15" s="14">
        <v>46949.3</v>
      </c>
      <c r="K15" s="14">
        <v>7000</v>
      </c>
      <c r="L15" s="14">
        <v>26993.3</v>
      </c>
    </row>
    <row r="16" spans="1:12" s="1" customFormat="1" ht="371.25" customHeight="1" x14ac:dyDescent="0.3">
      <c r="A16" s="18"/>
      <c r="B16" s="16"/>
      <c r="C16" s="18"/>
      <c r="D16" s="18"/>
      <c r="E16" s="18"/>
      <c r="F16" s="18"/>
      <c r="G16" s="18"/>
      <c r="H16" s="24"/>
      <c r="I16" s="14"/>
      <c r="J16" s="14"/>
      <c r="K16" s="14"/>
      <c r="L16" s="14"/>
    </row>
    <row r="17" spans="1:12" s="1" customFormat="1" ht="99" customHeight="1" x14ac:dyDescent="0.3">
      <c r="A17" s="6"/>
      <c r="B17" s="8" t="s">
        <v>0</v>
      </c>
      <c r="C17" s="18"/>
      <c r="D17" s="18"/>
      <c r="E17" s="18"/>
      <c r="F17" s="18"/>
      <c r="G17" s="18"/>
      <c r="H17" s="18"/>
      <c r="I17" s="18"/>
      <c r="J17" s="18"/>
      <c r="K17" s="18"/>
      <c r="L17" s="18"/>
    </row>
    <row r="18" spans="1:12" s="1" customFormat="1" ht="117.75" customHeight="1" x14ac:dyDescent="0.3">
      <c r="A18" s="6"/>
      <c r="B18" s="8" t="s">
        <v>1</v>
      </c>
      <c r="C18" s="18"/>
      <c r="D18" s="18"/>
      <c r="E18" s="18"/>
      <c r="F18" s="18"/>
      <c r="G18" s="18"/>
      <c r="H18" s="18"/>
      <c r="I18" s="18"/>
      <c r="J18" s="18"/>
      <c r="K18" s="18"/>
      <c r="L18" s="18"/>
    </row>
    <row r="19" spans="1:12" s="1" customFormat="1" ht="376.5" customHeight="1" x14ac:dyDescent="0.3">
      <c r="A19" s="18" t="s">
        <v>14</v>
      </c>
      <c r="B19" s="16" t="s">
        <v>15</v>
      </c>
      <c r="C19" s="18" t="s">
        <v>3</v>
      </c>
      <c r="D19" s="18" t="s">
        <v>16</v>
      </c>
      <c r="E19" s="20">
        <v>44196</v>
      </c>
      <c r="F19" s="18"/>
      <c r="G19" s="18" t="s">
        <v>4</v>
      </c>
      <c r="H19" s="19" t="s">
        <v>167</v>
      </c>
      <c r="I19" s="14">
        <v>1052894.8</v>
      </c>
      <c r="J19" s="14">
        <v>1052119.8</v>
      </c>
      <c r="K19" s="14">
        <v>223709</v>
      </c>
      <c r="L19" s="14">
        <v>902373.51</v>
      </c>
    </row>
    <row r="20" spans="1:12" s="1" customFormat="1" ht="409.5" customHeight="1" x14ac:dyDescent="0.3">
      <c r="A20" s="18"/>
      <c r="B20" s="16"/>
      <c r="C20" s="18"/>
      <c r="D20" s="18"/>
      <c r="E20" s="20"/>
      <c r="F20" s="18"/>
      <c r="G20" s="18"/>
      <c r="H20" s="19"/>
      <c r="I20" s="14"/>
      <c r="J20" s="14"/>
      <c r="K20" s="14"/>
      <c r="L20" s="14"/>
    </row>
    <row r="21" spans="1:12" s="1" customFormat="1" ht="144" customHeight="1" x14ac:dyDescent="0.3">
      <c r="A21" s="18"/>
      <c r="B21" s="16"/>
      <c r="C21" s="18"/>
      <c r="D21" s="18"/>
      <c r="E21" s="20"/>
      <c r="F21" s="18"/>
      <c r="G21" s="18"/>
      <c r="H21" s="19"/>
      <c r="I21" s="14"/>
      <c r="J21" s="14"/>
      <c r="K21" s="14"/>
      <c r="L21" s="14"/>
    </row>
    <row r="22" spans="1:12" s="1" customFormat="1" ht="96.75" customHeight="1" x14ac:dyDescent="0.3">
      <c r="A22" s="6"/>
      <c r="B22" s="8" t="s">
        <v>0</v>
      </c>
      <c r="C22" s="18"/>
      <c r="D22" s="18"/>
      <c r="E22" s="18"/>
      <c r="F22" s="18"/>
      <c r="G22" s="18"/>
      <c r="H22" s="18"/>
      <c r="I22" s="18"/>
      <c r="J22" s="18"/>
      <c r="K22" s="18"/>
      <c r="L22" s="18"/>
    </row>
    <row r="23" spans="1:12" s="1" customFormat="1" ht="116.25" customHeight="1" x14ac:dyDescent="0.3">
      <c r="A23" s="6"/>
      <c r="B23" s="8" t="s">
        <v>1</v>
      </c>
      <c r="C23" s="18"/>
      <c r="D23" s="18"/>
      <c r="E23" s="18"/>
      <c r="F23" s="18"/>
      <c r="G23" s="18"/>
      <c r="H23" s="18"/>
      <c r="I23" s="18"/>
      <c r="J23" s="18"/>
      <c r="K23" s="18"/>
      <c r="L23" s="18"/>
    </row>
    <row r="24" spans="1:12" s="1" customFormat="1" ht="409.5" customHeight="1" x14ac:dyDescent="0.3">
      <c r="A24" s="18" t="s">
        <v>17</v>
      </c>
      <c r="B24" s="16" t="s">
        <v>18</v>
      </c>
      <c r="C24" s="18" t="s">
        <v>3</v>
      </c>
      <c r="D24" s="18" t="s">
        <v>8</v>
      </c>
      <c r="E24" s="18" t="s">
        <v>9</v>
      </c>
      <c r="F24" s="18"/>
      <c r="G24" s="18" t="s">
        <v>4</v>
      </c>
      <c r="H24" s="19" t="s">
        <v>162</v>
      </c>
      <c r="I24" s="14">
        <f>I27+I30+I35+I39</f>
        <v>2820458.3</v>
      </c>
      <c r="J24" s="14">
        <f>J27+J30+J35+J39</f>
        <v>2820458.3</v>
      </c>
      <c r="K24" s="14">
        <f>K27+K30+K35+K39</f>
        <v>16714.900000000001</v>
      </c>
      <c r="L24" s="14">
        <f>L27+L30+L35+L39</f>
        <v>367739.9</v>
      </c>
    </row>
    <row r="25" spans="1:12" s="1" customFormat="1" ht="409.6" customHeight="1" x14ac:dyDescent="0.3">
      <c r="A25" s="18"/>
      <c r="B25" s="16"/>
      <c r="C25" s="18"/>
      <c r="D25" s="18"/>
      <c r="E25" s="18"/>
      <c r="F25" s="18"/>
      <c r="G25" s="18"/>
      <c r="H25" s="19"/>
      <c r="I25" s="14"/>
      <c r="J25" s="14"/>
      <c r="K25" s="14"/>
      <c r="L25" s="14"/>
    </row>
    <row r="26" spans="1:12" s="1" customFormat="1" ht="360" customHeight="1" x14ac:dyDescent="0.3">
      <c r="A26" s="18"/>
      <c r="B26" s="16"/>
      <c r="C26" s="18"/>
      <c r="D26" s="18"/>
      <c r="E26" s="18"/>
      <c r="F26" s="18"/>
      <c r="G26" s="18"/>
      <c r="H26" s="19"/>
      <c r="I26" s="14"/>
      <c r="J26" s="14"/>
      <c r="K26" s="14"/>
      <c r="L26" s="14"/>
    </row>
    <row r="27" spans="1:12" s="1" customFormat="1" ht="177" customHeight="1" x14ac:dyDescent="0.3">
      <c r="A27" s="6" t="s">
        <v>19</v>
      </c>
      <c r="B27" s="8" t="s">
        <v>20</v>
      </c>
      <c r="C27" s="6" t="s">
        <v>3</v>
      </c>
      <c r="D27" s="6" t="s">
        <v>21</v>
      </c>
      <c r="E27" s="10">
        <v>44196</v>
      </c>
      <c r="F27" s="6"/>
      <c r="G27" s="6" t="s">
        <v>4</v>
      </c>
      <c r="H27" s="9" t="s">
        <v>168</v>
      </c>
      <c r="I27" s="7">
        <v>20000</v>
      </c>
      <c r="J27" s="7">
        <v>20000</v>
      </c>
      <c r="K27" s="7">
        <v>0</v>
      </c>
      <c r="L27" s="7">
        <v>0</v>
      </c>
    </row>
    <row r="28" spans="1:12" s="1" customFormat="1" ht="100.5" customHeight="1" x14ac:dyDescent="0.3">
      <c r="A28" s="6"/>
      <c r="B28" s="8" t="s">
        <v>0</v>
      </c>
      <c r="C28" s="16"/>
      <c r="D28" s="16"/>
      <c r="E28" s="16"/>
      <c r="F28" s="16"/>
      <c r="G28" s="16"/>
      <c r="H28" s="16"/>
      <c r="I28" s="16"/>
      <c r="J28" s="16"/>
      <c r="K28" s="16"/>
      <c r="L28" s="16"/>
    </row>
    <row r="29" spans="1:12" s="1" customFormat="1" ht="114" customHeight="1" x14ac:dyDescent="0.3">
      <c r="A29" s="6"/>
      <c r="B29" s="8" t="s">
        <v>1</v>
      </c>
      <c r="C29" s="16"/>
      <c r="D29" s="16"/>
      <c r="E29" s="16"/>
      <c r="F29" s="16"/>
      <c r="G29" s="16"/>
      <c r="H29" s="16"/>
      <c r="I29" s="16"/>
      <c r="J29" s="16"/>
      <c r="K29" s="16"/>
      <c r="L29" s="16"/>
    </row>
    <row r="30" spans="1:12" s="1" customFormat="1" ht="409.6" customHeight="1" x14ac:dyDescent="0.3">
      <c r="A30" s="18" t="s">
        <v>22</v>
      </c>
      <c r="B30" s="16" t="s">
        <v>112</v>
      </c>
      <c r="C30" s="18" t="s">
        <v>3</v>
      </c>
      <c r="D30" s="18" t="s">
        <v>113</v>
      </c>
      <c r="E30" s="20">
        <v>44196</v>
      </c>
      <c r="F30" s="18"/>
      <c r="G30" s="18" t="s">
        <v>4</v>
      </c>
      <c r="H30" s="19" t="s">
        <v>140</v>
      </c>
      <c r="I30" s="14">
        <v>1638627.7</v>
      </c>
      <c r="J30" s="14">
        <v>1638627.7</v>
      </c>
      <c r="K30" s="14">
        <v>16597.400000000001</v>
      </c>
      <c r="L30" s="14">
        <v>367622.40000000002</v>
      </c>
    </row>
    <row r="31" spans="1:12" s="1" customFormat="1" ht="158.25" customHeight="1" x14ac:dyDescent="0.3">
      <c r="A31" s="18"/>
      <c r="B31" s="16"/>
      <c r="C31" s="18"/>
      <c r="D31" s="18"/>
      <c r="E31" s="18"/>
      <c r="F31" s="18"/>
      <c r="G31" s="18"/>
      <c r="H31" s="19"/>
      <c r="I31" s="14"/>
      <c r="J31" s="14"/>
      <c r="K31" s="14"/>
      <c r="L31" s="14"/>
    </row>
    <row r="32" spans="1:12" s="1" customFormat="1" ht="138.75" customHeight="1" x14ac:dyDescent="0.3">
      <c r="A32" s="18"/>
      <c r="B32" s="16"/>
      <c r="C32" s="18"/>
      <c r="D32" s="18"/>
      <c r="E32" s="18"/>
      <c r="F32" s="18"/>
      <c r="G32" s="18"/>
      <c r="H32" s="19"/>
      <c r="I32" s="14"/>
      <c r="J32" s="14"/>
      <c r="K32" s="14"/>
      <c r="L32" s="14"/>
    </row>
    <row r="33" spans="1:12" s="1" customFormat="1" ht="99" customHeight="1" x14ac:dyDescent="0.3">
      <c r="A33" s="6"/>
      <c r="B33" s="8" t="s">
        <v>0</v>
      </c>
      <c r="C33" s="18"/>
      <c r="D33" s="18"/>
      <c r="E33" s="18"/>
      <c r="F33" s="18"/>
      <c r="G33" s="18"/>
      <c r="H33" s="18"/>
      <c r="I33" s="18"/>
      <c r="J33" s="18"/>
      <c r="K33" s="18"/>
      <c r="L33" s="18"/>
    </row>
    <row r="34" spans="1:12" s="1" customFormat="1" ht="116.25" customHeight="1" x14ac:dyDescent="0.3">
      <c r="A34" s="6"/>
      <c r="B34" s="8" t="s">
        <v>1</v>
      </c>
      <c r="C34" s="16"/>
      <c r="D34" s="16"/>
      <c r="E34" s="16"/>
      <c r="F34" s="16"/>
      <c r="G34" s="16"/>
      <c r="H34" s="16"/>
      <c r="I34" s="16"/>
      <c r="J34" s="16"/>
      <c r="K34" s="16"/>
      <c r="L34" s="16"/>
    </row>
    <row r="35" spans="1:12" s="1" customFormat="1" ht="409.6" customHeight="1" x14ac:dyDescent="0.3">
      <c r="A35" s="18" t="s">
        <v>23</v>
      </c>
      <c r="B35" s="16" t="s">
        <v>114</v>
      </c>
      <c r="C35" s="18" t="s">
        <v>3</v>
      </c>
      <c r="D35" s="18" t="s">
        <v>16</v>
      </c>
      <c r="E35" s="20">
        <v>44196</v>
      </c>
      <c r="F35" s="18"/>
      <c r="G35" s="18" t="s">
        <v>4</v>
      </c>
      <c r="H35" s="19" t="s">
        <v>163</v>
      </c>
      <c r="I35" s="14">
        <v>834515.8</v>
      </c>
      <c r="J35" s="14">
        <v>834515.8</v>
      </c>
      <c r="K35" s="14">
        <v>117.5</v>
      </c>
      <c r="L35" s="14">
        <v>117.5</v>
      </c>
    </row>
    <row r="36" spans="1:12" s="1" customFormat="1" ht="356.25" customHeight="1" x14ac:dyDescent="0.3">
      <c r="A36" s="18"/>
      <c r="B36" s="16"/>
      <c r="C36" s="18"/>
      <c r="D36" s="18"/>
      <c r="E36" s="18"/>
      <c r="F36" s="18"/>
      <c r="G36" s="18"/>
      <c r="H36" s="19"/>
      <c r="I36" s="14"/>
      <c r="J36" s="14"/>
      <c r="K36" s="14"/>
      <c r="L36" s="14"/>
    </row>
    <row r="37" spans="1:12" s="1" customFormat="1" ht="97.5" customHeight="1" x14ac:dyDescent="0.3">
      <c r="A37" s="6"/>
      <c r="B37" s="8" t="s">
        <v>0</v>
      </c>
      <c r="C37" s="18"/>
      <c r="D37" s="18"/>
      <c r="E37" s="18"/>
      <c r="F37" s="18"/>
      <c r="G37" s="18"/>
      <c r="H37" s="18"/>
      <c r="I37" s="18"/>
      <c r="J37" s="18"/>
      <c r="K37" s="18"/>
      <c r="L37" s="18"/>
    </row>
    <row r="38" spans="1:12" s="1" customFormat="1" ht="118.5" customHeight="1" x14ac:dyDescent="0.3">
      <c r="A38" s="6"/>
      <c r="B38" s="8" t="s">
        <v>1</v>
      </c>
      <c r="C38" s="16"/>
      <c r="D38" s="16"/>
      <c r="E38" s="16"/>
      <c r="F38" s="16"/>
      <c r="G38" s="16"/>
      <c r="H38" s="16"/>
      <c r="I38" s="16"/>
      <c r="J38" s="16"/>
      <c r="K38" s="16"/>
      <c r="L38" s="16"/>
    </row>
    <row r="39" spans="1:12" s="1" customFormat="1" ht="409.6" customHeight="1" x14ac:dyDescent="0.3">
      <c r="A39" s="18" t="s">
        <v>24</v>
      </c>
      <c r="B39" s="16" t="s">
        <v>115</v>
      </c>
      <c r="C39" s="18" t="s">
        <v>3</v>
      </c>
      <c r="D39" s="18" t="s">
        <v>16</v>
      </c>
      <c r="E39" s="18" t="s">
        <v>13</v>
      </c>
      <c r="F39" s="18"/>
      <c r="G39" s="18" t="s">
        <v>4</v>
      </c>
      <c r="H39" s="19" t="s">
        <v>164</v>
      </c>
      <c r="I39" s="14">
        <v>327314.8</v>
      </c>
      <c r="J39" s="14">
        <v>327314.8</v>
      </c>
      <c r="K39" s="14">
        <v>0</v>
      </c>
      <c r="L39" s="14">
        <v>0</v>
      </c>
    </row>
    <row r="40" spans="1:12" s="1" customFormat="1" ht="132.75" customHeight="1" x14ac:dyDescent="0.3">
      <c r="A40" s="18"/>
      <c r="B40" s="16"/>
      <c r="C40" s="18"/>
      <c r="D40" s="18"/>
      <c r="E40" s="18"/>
      <c r="F40" s="18"/>
      <c r="G40" s="18"/>
      <c r="H40" s="19"/>
      <c r="I40" s="14"/>
      <c r="J40" s="14"/>
      <c r="K40" s="14"/>
      <c r="L40" s="14"/>
    </row>
    <row r="41" spans="1:12" s="1" customFormat="1" ht="96.75" customHeight="1" x14ac:dyDescent="0.3">
      <c r="A41" s="6"/>
      <c r="B41" s="8" t="s">
        <v>0</v>
      </c>
      <c r="C41" s="18"/>
      <c r="D41" s="18"/>
      <c r="E41" s="18"/>
      <c r="F41" s="18"/>
      <c r="G41" s="18"/>
      <c r="H41" s="18"/>
      <c r="I41" s="18"/>
      <c r="J41" s="18"/>
      <c r="K41" s="18"/>
      <c r="L41" s="18"/>
    </row>
    <row r="42" spans="1:12" s="1" customFormat="1" ht="118.5" customHeight="1" x14ac:dyDescent="0.3">
      <c r="A42" s="6"/>
      <c r="B42" s="8" t="s">
        <v>1</v>
      </c>
      <c r="C42" s="16"/>
      <c r="D42" s="16"/>
      <c r="E42" s="16"/>
      <c r="F42" s="16"/>
      <c r="G42" s="16"/>
      <c r="H42" s="16"/>
      <c r="I42" s="16"/>
      <c r="J42" s="16"/>
      <c r="K42" s="16"/>
      <c r="L42" s="16"/>
    </row>
    <row r="43" spans="1:12" s="1" customFormat="1" ht="243" customHeight="1" x14ac:dyDescent="0.3">
      <c r="A43" s="18" t="s">
        <v>25</v>
      </c>
      <c r="B43" s="16" t="s">
        <v>26</v>
      </c>
      <c r="C43" s="18" t="s">
        <v>3</v>
      </c>
      <c r="D43" s="18" t="s">
        <v>8</v>
      </c>
      <c r="E43" s="18" t="s">
        <v>27</v>
      </c>
      <c r="F43" s="18"/>
      <c r="G43" s="18" t="s">
        <v>4</v>
      </c>
      <c r="H43" s="19" t="s">
        <v>145</v>
      </c>
      <c r="I43" s="14">
        <f>I46+I50+I53+I56</f>
        <v>393893.7</v>
      </c>
      <c r="J43" s="14">
        <f t="shared" ref="J43" si="2">J46+J50+J53+J56</f>
        <v>393893.7</v>
      </c>
      <c r="K43" s="14">
        <f>K46+K50+K53+K56</f>
        <v>39895.299999999996</v>
      </c>
      <c r="L43" s="14">
        <f>L46+L50+L53+L56</f>
        <v>280312.90000000002</v>
      </c>
    </row>
    <row r="44" spans="1:12" s="1" customFormat="1" ht="99.75" customHeight="1" x14ac:dyDescent="0.3">
      <c r="A44" s="18"/>
      <c r="B44" s="16"/>
      <c r="C44" s="18"/>
      <c r="D44" s="18"/>
      <c r="E44" s="18"/>
      <c r="F44" s="18"/>
      <c r="G44" s="18"/>
      <c r="H44" s="19"/>
      <c r="I44" s="14"/>
      <c r="J44" s="14"/>
      <c r="K44" s="14"/>
      <c r="L44" s="14"/>
    </row>
    <row r="45" spans="1:12" s="1" customFormat="1" ht="200.25" customHeight="1" x14ac:dyDescent="0.3">
      <c r="A45" s="18"/>
      <c r="B45" s="16"/>
      <c r="C45" s="18"/>
      <c r="D45" s="18"/>
      <c r="E45" s="18"/>
      <c r="F45" s="18"/>
      <c r="G45" s="18"/>
      <c r="H45" s="19"/>
      <c r="I45" s="14"/>
      <c r="J45" s="14"/>
      <c r="K45" s="14"/>
      <c r="L45" s="14"/>
    </row>
    <row r="46" spans="1:12" s="1" customFormat="1" ht="291" customHeight="1" x14ac:dyDescent="0.3">
      <c r="A46" s="18" t="s">
        <v>28</v>
      </c>
      <c r="B46" s="16" t="s">
        <v>116</v>
      </c>
      <c r="C46" s="18" t="s">
        <v>3</v>
      </c>
      <c r="D46" s="18" t="s">
        <v>29</v>
      </c>
      <c r="E46" s="20">
        <v>43465</v>
      </c>
      <c r="F46" s="18"/>
      <c r="G46" s="18" t="s">
        <v>4</v>
      </c>
      <c r="H46" s="19" t="s">
        <v>169</v>
      </c>
      <c r="I46" s="14">
        <v>7840</v>
      </c>
      <c r="J46" s="14">
        <v>7840</v>
      </c>
      <c r="K46" s="14">
        <v>0</v>
      </c>
      <c r="L46" s="14">
        <v>6340</v>
      </c>
    </row>
    <row r="47" spans="1:12" s="1" customFormat="1" ht="141.75" customHeight="1" x14ac:dyDescent="0.3">
      <c r="A47" s="18"/>
      <c r="B47" s="16"/>
      <c r="C47" s="18"/>
      <c r="D47" s="18"/>
      <c r="E47" s="18"/>
      <c r="F47" s="18"/>
      <c r="G47" s="18"/>
      <c r="H47" s="19"/>
      <c r="I47" s="14"/>
      <c r="J47" s="14"/>
      <c r="K47" s="14"/>
      <c r="L47" s="14"/>
    </row>
    <row r="48" spans="1:12" s="1" customFormat="1" ht="97.5" customHeight="1" x14ac:dyDescent="0.3">
      <c r="A48" s="6"/>
      <c r="B48" s="8" t="s">
        <v>0</v>
      </c>
      <c r="C48" s="18"/>
      <c r="D48" s="18"/>
      <c r="E48" s="18"/>
      <c r="F48" s="18"/>
      <c r="G48" s="18"/>
      <c r="H48" s="18"/>
      <c r="I48" s="18"/>
      <c r="J48" s="18"/>
      <c r="K48" s="18"/>
      <c r="L48" s="18"/>
    </row>
    <row r="49" spans="1:12" s="1" customFormat="1" ht="120.75" customHeight="1" x14ac:dyDescent="0.3">
      <c r="A49" s="6"/>
      <c r="B49" s="8" t="s">
        <v>1</v>
      </c>
      <c r="C49" s="16"/>
      <c r="D49" s="16"/>
      <c r="E49" s="16"/>
      <c r="F49" s="16"/>
      <c r="G49" s="16"/>
      <c r="H49" s="16"/>
      <c r="I49" s="16"/>
      <c r="J49" s="16"/>
      <c r="K49" s="16"/>
      <c r="L49" s="16"/>
    </row>
    <row r="50" spans="1:12" s="1" customFormat="1" ht="216" customHeight="1" x14ac:dyDescent="0.3">
      <c r="A50" s="3" t="s">
        <v>31</v>
      </c>
      <c r="B50" s="8" t="s">
        <v>127</v>
      </c>
      <c r="C50" s="6" t="s">
        <v>3</v>
      </c>
      <c r="D50" s="6" t="s">
        <v>16</v>
      </c>
      <c r="E50" s="10">
        <v>43465</v>
      </c>
      <c r="F50" s="6"/>
      <c r="G50" s="6" t="s">
        <v>4</v>
      </c>
      <c r="H50" s="9" t="s">
        <v>146</v>
      </c>
      <c r="I50" s="7">
        <v>76434.3</v>
      </c>
      <c r="J50" s="7">
        <v>76434.3</v>
      </c>
      <c r="K50" s="7">
        <v>0</v>
      </c>
      <c r="L50" s="7">
        <v>72643.8</v>
      </c>
    </row>
    <row r="51" spans="1:12" s="1" customFormat="1" ht="95.25" customHeight="1" x14ac:dyDescent="0.3">
      <c r="A51" s="6"/>
      <c r="B51" s="8" t="s">
        <v>0</v>
      </c>
      <c r="C51" s="18"/>
      <c r="D51" s="18"/>
      <c r="E51" s="18"/>
      <c r="F51" s="18"/>
      <c r="G51" s="18"/>
      <c r="H51" s="18"/>
      <c r="I51" s="18"/>
      <c r="J51" s="18"/>
      <c r="K51" s="18"/>
      <c r="L51" s="18"/>
    </row>
    <row r="52" spans="1:12" s="1" customFormat="1" ht="123.75" customHeight="1" x14ac:dyDescent="0.3">
      <c r="A52" s="6"/>
      <c r="B52" s="8" t="s">
        <v>1</v>
      </c>
      <c r="C52" s="16"/>
      <c r="D52" s="16"/>
      <c r="E52" s="16"/>
      <c r="F52" s="16"/>
      <c r="G52" s="16"/>
      <c r="H52" s="16"/>
      <c r="I52" s="16"/>
      <c r="J52" s="16"/>
      <c r="K52" s="16"/>
      <c r="L52" s="16"/>
    </row>
    <row r="53" spans="1:12" s="1" customFormat="1" ht="237" customHeight="1" x14ac:dyDescent="0.3">
      <c r="A53" s="3" t="s">
        <v>32</v>
      </c>
      <c r="B53" s="8" t="s">
        <v>117</v>
      </c>
      <c r="C53" s="6" t="s">
        <v>3</v>
      </c>
      <c r="D53" s="6" t="s">
        <v>16</v>
      </c>
      <c r="E53" s="10">
        <v>43465</v>
      </c>
      <c r="F53" s="6"/>
      <c r="G53" s="6" t="s">
        <v>4</v>
      </c>
      <c r="H53" s="9" t="s">
        <v>136</v>
      </c>
      <c r="I53" s="7">
        <v>111563.3</v>
      </c>
      <c r="J53" s="7">
        <v>111563.3</v>
      </c>
      <c r="K53" s="7">
        <v>6053.7</v>
      </c>
      <c r="L53" s="7">
        <v>89839.9</v>
      </c>
    </row>
    <row r="54" spans="1:12" s="1" customFormat="1" ht="99" customHeight="1" x14ac:dyDescent="0.3">
      <c r="A54" s="6"/>
      <c r="B54" s="8" t="s">
        <v>0</v>
      </c>
      <c r="C54" s="18"/>
      <c r="D54" s="18"/>
      <c r="E54" s="18"/>
      <c r="F54" s="18"/>
      <c r="G54" s="18"/>
      <c r="H54" s="18"/>
      <c r="I54" s="18"/>
      <c r="J54" s="18"/>
      <c r="K54" s="18"/>
      <c r="L54" s="18"/>
    </row>
    <row r="55" spans="1:12" s="1" customFormat="1" ht="116.25" customHeight="1" x14ac:dyDescent="0.3">
      <c r="A55" s="6"/>
      <c r="B55" s="8" t="s">
        <v>1</v>
      </c>
      <c r="C55" s="16"/>
      <c r="D55" s="16"/>
      <c r="E55" s="16"/>
      <c r="F55" s="16"/>
      <c r="G55" s="16"/>
      <c r="H55" s="16"/>
      <c r="I55" s="16"/>
      <c r="J55" s="16"/>
      <c r="K55" s="16"/>
      <c r="L55" s="16"/>
    </row>
    <row r="56" spans="1:12" s="1" customFormat="1" ht="237.75" customHeight="1" x14ac:dyDescent="0.3">
      <c r="A56" s="3" t="s">
        <v>130</v>
      </c>
      <c r="B56" s="8" t="s">
        <v>128</v>
      </c>
      <c r="C56" s="8"/>
      <c r="D56" s="8" t="s">
        <v>129</v>
      </c>
      <c r="E56" s="11">
        <v>43465</v>
      </c>
      <c r="F56" s="8"/>
      <c r="G56" s="8"/>
      <c r="H56" s="9" t="s">
        <v>134</v>
      </c>
      <c r="I56" s="7">
        <v>198056.1</v>
      </c>
      <c r="J56" s="7">
        <v>198056.1</v>
      </c>
      <c r="K56" s="7">
        <v>33841.599999999999</v>
      </c>
      <c r="L56" s="7">
        <v>111489.2</v>
      </c>
    </row>
    <row r="57" spans="1:12" s="1" customFormat="1" ht="99" customHeight="1" x14ac:dyDescent="0.3">
      <c r="A57" s="6"/>
      <c r="B57" s="8" t="s">
        <v>0</v>
      </c>
      <c r="C57" s="18"/>
      <c r="D57" s="18"/>
      <c r="E57" s="18"/>
      <c r="F57" s="18"/>
      <c r="G57" s="18"/>
      <c r="H57" s="18"/>
      <c r="I57" s="18"/>
      <c r="J57" s="18"/>
      <c r="K57" s="18"/>
      <c r="L57" s="18"/>
    </row>
    <row r="58" spans="1:12" s="1" customFormat="1" ht="118.5" customHeight="1" x14ac:dyDescent="0.3">
      <c r="A58" s="6"/>
      <c r="B58" s="8" t="s">
        <v>1</v>
      </c>
      <c r="C58" s="16"/>
      <c r="D58" s="16"/>
      <c r="E58" s="16"/>
      <c r="F58" s="16"/>
      <c r="G58" s="16"/>
      <c r="H58" s="16"/>
      <c r="I58" s="16"/>
      <c r="J58" s="16"/>
      <c r="K58" s="16"/>
      <c r="L58" s="16"/>
    </row>
    <row r="59" spans="1:12" s="1" customFormat="1" ht="383.25" customHeight="1" x14ac:dyDescent="0.3">
      <c r="A59" s="18" t="s">
        <v>33</v>
      </c>
      <c r="B59" s="16" t="s">
        <v>34</v>
      </c>
      <c r="C59" s="18" t="s">
        <v>3</v>
      </c>
      <c r="D59" s="18" t="s">
        <v>8</v>
      </c>
      <c r="E59" s="18" t="s">
        <v>9</v>
      </c>
      <c r="F59" s="18"/>
      <c r="G59" s="18" t="s">
        <v>4</v>
      </c>
      <c r="H59" s="19" t="s">
        <v>147</v>
      </c>
      <c r="I59" s="14">
        <f>I61+I65+I68+I71</f>
        <v>89758.3</v>
      </c>
      <c r="J59" s="14">
        <f t="shared" ref="J59" si="3">J61+J65+J68+J71</f>
        <v>89742</v>
      </c>
      <c r="K59" s="14">
        <f>K61+K65+K68+K71</f>
        <v>16.3</v>
      </c>
      <c r="L59" s="14">
        <f>L61+L65+L68+L71</f>
        <v>64768.3</v>
      </c>
    </row>
    <row r="60" spans="1:12" s="1" customFormat="1" ht="54.75" customHeight="1" x14ac:dyDescent="0.3">
      <c r="A60" s="18"/>
      <c r="B60" s="16"/>
      <c r="C60" s="18"/>
      <c r="D60" s="18"/>
      <c r="E60" s="18"/>
      <c r="F60" s="18"/>
      <c r="G60" s="18"/>
      <c r="H60" s="19"/>
      <c r="I60" s="14"/>
      <c r="J60" s="14"/>
      <c r="K60" s="14"/>
      <c r="L60" s="14"/>
    </row>
    <row r="61" spans="1:12" s="1" customFormat="1" ht="349.5" customHeight="1" x14ac:dyDescent="0.3">
      <c r="A61" s="18" t="s">
        <v>35</v>
      </c>
      <c r="B61" s="16" t="s">
        <v>118</v>
      </c>
      <c r="C61" s="18" t="s">
        <v>3</v>
      </c>
      <c r="D61" s="18" t="s">
        <v>16</v>
      </c>
      <c r="E61" s="18" t="s">
        <v>13</v>
      </c>
      <c r="F61" s="18"/>
      <c r="G61" s="18" t="s">
        <v>4</v>
      </c>
      <c r="H61" s="19" t="s">
        <v>148</v>
      </c>
      <c r="I61" s="14">
        <v>65635.8</v>
      </c>
      <c r="J61" s="14">
        <v>65630</v>
      </c>
      <c r="K61" s="14">
        <v>5.8</v>
      </c>
      <c r="L61" s="14">
        <v>59045.8</v>
      </c>
    </row>
    <row r="62" spans="1:12" ht="6.75" customHeight="1" x14ac:dyDescent="0.3">
      <c r="A62" s="18"/>
      <c r="B62" s="16"/>
      <c r="C62" s="18"/>
      <c r="D62" s="18"/>
      <c r="E62" s="18"/>
      <c r="F62" s="18"/>
      <c r="G62" s="18"/>
      <c r="H62" s="19"/>
      <c r="I62" s="14"/>
      <c r="J62" s="14"/>
      <c r="K62" s="14"/>
      <c r="L62" s="14"/>
    </row>
    <row r="63" spans="1:12" s="1" customFormat="1" ht="99" customHeight="1" x14ac:dyDescent="0.3">
      <c r="A63" s="6"/>
      <c r="B63" s="8" t="s">
        <v>0</v>
      </c>
      <c r="C63" s="18"/>
      <c r="D63" s="18"/>
      <c r="E63" s="18"/>
      <c r="F63" s="18"/>
      <c r="G63" s="18"/>
      <c r="H63" s="18"/>
      <c r="I63" s="18"/>
      <c r="J63" s="18"/>
      <c r="K63" s="18"/>
      <c r="L63" s="18"/>
    </row>
    <row r="64" spans="1:12" ht="122.25" customHeight="1" x14ac:dyDescent="0.3">
      <c r="A64" s="6"/>
      <c r="B64" s="8" t="s">
        <v>1</v>
      </c>
      <c r="C64" s="16"/>
      <c r="D64" s="16"/>
      <c r="E64" s="16"/>
      <c r="F64" s="16"/>
      <c r="G64" s="16"/>
      <c r="H64" s="16"/>
      <c r="I64" s="16"/>
      <c r="J64" s="16"/>
      <c r="K64" s="16"/>
      <c r="L64" s="16"/>
    </row>
    <row r="65" spans="1:12" s="1" customFormat="1" ht="182.25" customHeight="1" x14ac:dyDescent="0.3">
      <c r="A65" s="6" t="s">
        <v>36</v>
      </c>
      <c r="B65" s="8" t="s">
        <v>119</v>
      </c>
      <c r="C65" s="6" t="s">
        <v>3</v>
      </c>
      <c r="D65" s="6" t="s">
        <v>16</v>
      </c>
      <c r="E65" s="10">
        <v>44196</v>
      </c>
      <c r="F65" s="6"/>
      <c r="G65" s="6" t="s">
        <v>4</v>
      </c>
      <c r="H65" s="9" t="s">
        <v>149</v>
      </c>
      <c r="I65" s="7">
        <v>10000</v>
      </c>
      <c r="J65" s="7">
        <v>10000</v>
      </c>
      <c r="K65" s="7">
        <v>0</v>
      </c>
      <c r="L65" s="7">
        <v>0</v>
      </c>
    </row>
    <row r="66" spans="1:12" s="1" customFormat="1" ht="99" customHeight="1" x14ac:dyDescent="0.3">
      <c r="A66" s="6"/>
      <c r="B66" s="8" t="s">
        <v>0</v>
      </c>
      <c r="C66" s="18"/>
      <c r="D66" s="18"/>
      <c r="E66" s="18"/>
      <c r="F66" s="18"/>
      <c r="G66" s="18"/>
      <c r="H66" s="18"/>
      <c r="I66" s="18"/>
      <c r="J66" s="18"/>
      <c r="K66" s="18"/>
      <c r="L66" s="18"/>
    </row>
    <row r="67" spans="1:12" ht="123" customHeight="1" x14ac:dyDescent="0.3">
      <c r="A67" s="6"/>
      <c r="B67" s="8" t="s">
        <v>1</v>
      </c>
      <c r="C67" s="16"/>
      <c r="D67" s="16"/>
      <c r="E67" s="16"/>
      <c r="F67" s="16"/>
      <c r="G67" s="16"/>
      <c r="H67" s="16"/>
      <c r="I67" s="16"/>
      <c r="J67" s="16"/>
      <c r="K67" s="16"/>
      <c r="L67" s="16"/>
    </row>
    <row r="68" spans="1:12" s="1" customFormat="1" ht="279" customHeight="1" x14ac:dyDescent="0.3">
      <c r="A68" s="6" t="s">
        <v>37</v>
      </c>
      <c r="B68" s="8" t="s">
        <v>38</v>
      </c>
      <c r="C68" s="6" t="s">
        <v>3</v>
      </c>
      <c r="D68" s="6" t="s">
        <v>39</v>
      </c>
      <c r="E68" s="6" t="s">
        <v>13</v>
      </c>
      <c r="F68" s="6"/>
      <c r="G68" s="6" t="s">
        <v>4</v>
      </c>
      <c r="H68" s="9" t="s">
        <v>150</v>
      </c>
      <c r="I68" s="7">
        <v>14112</v>
      </c>
      <c r="J68" s="7">
        <v>14112</v>
      </c>
      <c r="K68" s="7">
        <v>0</v>
      </c>
      <c r="L68" s="7">
        <v>5712</v>
      </c>
    </row>
    <row r="69" spans="1:12" s="1" customFormat="1" ht="100.5" customHeight="1" x14ac:dyDescent="0.3">
      <c r="A69" s="6"/>
      <c r="B69" s="8" t="s">
        <v>0</v>
      </c>
      <c r="C69" s="18"/>
      <c r="D69" s="18"/>
      <c r="E69" s="18"/>
      <c r="F69" s="18"/>
      <c r="G69" s="18"/>
      <c r="H69" s="18"/>
      <c r="I69" s="18"/>
      <c r="J69" s="18"/>
      <c r="K69" s="18"/>
      <c r="L69" s="18"/>
    </row>
    <row r="70" spans="1:12" s="1" customFormat="1" ht="120" customHeight="1" x14ac:dyDescent="0.3">
      <c r="A70" s="6"/>
      <c r="B70" s="8" t="s">
        <v>1</v>
      </c>
      <c r="C70" s="16"/>
      <c r="D70" s="16"/>
      <c r="E70" s="16"/>
      <c r="F70" s="16"/>
      <c r="G70" s="16"/>
      <c r="H70" s="16"/>
      <c r="I70" s="16"/>
      <c r="J70" s="16"/>
      <c r="K70" s="16"/>
      <c r="L70" s="16"/>
    </row>
    <row r="71" spans="1:12" s="1" customFormat="1" ht="214.5" customHeight="1" x14ac:dyDescent="0.3">
      <c r="A71" s="3" t="s">
        <v>131</v>
      </c>
      <c r="B71" s="8" t="s">
        <v>132</v>
      </c>
      <c r="C71" s="6" t="s">
        <v>3</v>
      </c>
      <c r="D71" s="6" t="s">
        <v>133</v>
      </c>
      <c r="E71" s="10">
        <v>44196</v>
      </c>
      <c r="F71" s="6"/>
      <c r="G71" s="6" t="s">
        <v>4</v>
      </c>
      <c r="H71" s="9" t="s">
        <v>40</v>
      </c>
      <c r="I71" s="7">
        <v>10.5</v>
      </c>
      <c r="J71" s="7">
        <v>0</v>
      </c>
      <c r="K71" s="7">
        <v>10.5</v>
      </c>
      <c r="L71" s="7">
        <v>10.5</v>
      </c>
    </row>
    <row r="72" spans="1:12" s="1" customFormat="1" ht="97.5" customHeight="1" x14ac:dyDescent="0.3">
      <c r="A72" s="6"/>
      <c r="B72" s="8" t="s">
        <v>0</v>
      </c>
      <c r="C72" s="18"/>
      <c r="D72" s="18"/>
      <c r="E72" s="18"/>
      <c r="F72" s="18"/>
      <c r="G72" s="18"/>
      <c r="H72" s="18"/>
      <c r="I72" s="18"/>
      <c r="J72" s="18"/>
      <c r="K72" s="18"/>
      <c r="L72" s="18"/>
    </row>
    <row r="73" spans="1:12" s="1" customFormat="1" ht="120.75" customHeight="1" x14ac:dyDescent="0.3">
      <c r="A73" s="6"/>
      <c r="B73" s="8" t="s">
        <v>1</v>
      </c>
      <c r="C73" s="16"/>
      <c r="D73" s="16"/>
      <c r="E73" s="16"/>
      <c r="F73" s="16"/>
      <c r="G73" s="16"/>
      <c r="H73" s="16"/>
      <c r="I73" s="16"/>
      <c r="J73" s="16"/>
      <c r="K73" s="16"/>
      <c r="L73" s="16"/>
    </row>
    <row r="74" spans="1:12" s="1" customFormat="1" ht="409.6" customHeight="1" x14ac:dyDescent="0.3">
      <c r="A74" s="18" t="s">
        <v>41</v>
      </c>
      <c r="B74" s="16" t="s">
        <v>42</v>
      </c>
      <c r="C74" s="18" t="s">
        <v>3</v>
      </c>
      <c r="D74" s="18" t="s">
        <v>8</v>
      </c>
      <c r="E74" s="18" t="s">
        <v>9</v>
      </c>
      <c r="F74" s="18"/>
      <c r="G74" s="18" t="s">
        <v>4</v>
      </c>
      <c r="H74" s="19" t="s">
        <v>151</v>
      </c>
      <c r="I74" s="14">
        <f>I81+I86+I90+I95+I100+I105</f>
        <v>619489.19999999995</v>
      </c>
      <c r="J74" s="14">
        <f t="shared" ref="J74" si="4">J81+J86+J90+J95+J100+J105</f>
        <v>619489.20000000007</v>
      </c>
      <c r="K74" s="14">
        <f>K81+K86+K90+K95+K100+K105</f>
        <v>123396</v>
      </c>
      <c r="L74" s="14">
        <f>L81+L86+L90+L95+L100+L105</f>
        <v>169382.59999999998</v>
      </c>
    </row>
    <row r="75" spans="1:12" s="1" customFormat="1" ht="409.6" customHeight="1" x14ac:dyDescent="0.3">
      <c r="A75" s="18"/>
      <c r="B75" s="16"/>
      <c r="C75" s="18"/>
      <c r="D75" s="18"/>
      <c r="E75" s="18"/>
      <c r="F75" s="18"/>
      <c r="G75" s="18"/>
      <c r="H75" s="19"/>
      <c r="I75" s="14"/>
      <c r="J75" s="14"/>
      <c r="K75" s="14"/>
      <c r="L75" s="14"/>
    </row>
    <row r="76" spans="1:12" s="1" customFormat="1" ht="409.6" customHeight="1" x14ac:dyDescent="0.3">
      <c r="A76" s="18"/>
      <c r="B76" s="16"/>
      <c r="C76" s="18"/>
      <c r="D76" s="18"/>
      <c r="E76" s="18"/>
      <c r="F76" s="18"/>
      <c r="G76" s="18"/>
      <c r="H76" s="19"/>
      <c r="I76" s="14"/>
      <c r="J76" s="14"/>
      <c r="K76" s="14"/>
      <c r="L76" s="14"/>
    </row>
    <row r="77" spans="1:12" s="1" customFormat="1" ht="220.5" customHeight="1" x14ac:dyDescent="0.3">
      <c r="A77" s="18"/>
      <c r="B77" s="16"/>
      <c r="C77" s="18"/>
      <c r="D77" s="18"/>
      <c r="E77" s="18"/>
      <c r="F77" s="18"/>
      <c r="G77" s="18"/>
      <c r="H77" s="19"/>
      <c r="I77" s="14"/>
      <c r="J77" s="14"/>
      <c r="K77" s="14"/>
      <c r="L77" s="14"/>
    </row>
    <row r="78" spans="1:12" s="1" customFormat="1" ht="69" customHeight="1" x14ac:dyDescent="0.3">
      <c r="A78" s="18"/>
      <c r="B78" s="16"/>
      <c r="C78" s="18"/>
      <c r="D78" s="18"/>
      <c r="E78" s="18"/>
      <c r="F78" s="18"/>
      <c r="G78" s="18"/>
      <c r="H78" s="19"/>
      <c r="I78" s="14"/>
      <c r="J78" s="14"/>
      <c r="K78" s="14"/>
      <c r="L78" s="14"/>
    </row>
    <row r="79" spans="1:12" s="1" customFormat="1" ht="55.5" customHeight="1" x14ac:dyDescent="0.3">
      <c r="A79" s="18"/>
      <c r="B79" s="16"/>
      <c r="C79" s="18"/>
      <c r="D79" s="18"/>
      <c r="E79" s="18"/>
      <c r="F79" s="18"/>
      <c r="G79" s="18"/>
      <c r="H79" s="19"/>
      <c r="I79" s="14"/>
      <c r="J79" s="14"/>
      <c r="K79" s="14"/>
      <c r="L79" s="14"/>
    </row>
    <row r="80" spans="1:12" s="1" customFormat="1" ht="409.5" customHeight="1" x14ac:dyDescent="0.3">
      <c r="A80" s="18"/>
      <c r="B80" s="16"/>
      <c r="C80" s="18"/>
      <c r="D80" s="18"/>
      <c r="E80" s="18"/>
      <c r="F80" s="18"/>
      <c r="G80" s="18"/>
      <c r="H80" s="19"/>
      <c r="I80" s="14"/>
      <c r="J80" s="14"/>
      <c r="K80" s="14"/>
      <c r="L80" s="14"/>
    </row>
    <row r="81" spans="1:12" s="1" customFormat="1" ht="409.6" customHeight="1" x14ac:dyDescent="0.3">
      <c r="A81" s="18" t="s">
        <v>43</v>
      </c>
      <c r="B81" s="16" t="s">
        <v>44</v>
      </c>
      <c r="C81" s="18" t="s">
        <v>3</v>
      </c>
      <c r="D81" s="18" t="s">
        <v>45</v>
      </c>
      <c r="E81" s="18" t="s">
        <v>46</v>
      </c>
      <c r="F81" s="18"/>
      <c r="G81" s="18" t="s">
        <v>4</v>
      </c>
      <c r="H81" s="19" t="s">
        <v>152</v>
      </c>
      <c r="I81" s="14">
        <f>146427.6+33978.5</f>
        <v>180406.1</v>
      </c>
      <c r="J81" s="14">
        <v>182365.3</v>
      </c>
      <c r="K81" s="14">
        <v>79948.7</v>
      </c>
      <c r="L81" s="14">
        <f>78202.2+24324.92</f>
        <v>102527.12</v>
      </c>
    </row>
    <row r="82" spans="1:12" s="1" customFormat="1" ht="258" customHeight="1" x14ac:dyDescent="0.3">
      <c r="A82" s="18"/>
      <c r="B82" s="16"/>
      <c r="C82" s="18"/>
      <c r="D82" s="18"/>
      <c r="E82" s="18"/>
      <c r="F82" s="18"/>
      <c r="G82" s="18"/>
      <c r="H82" s="19"/>
      <c r="I82" s="14"/>
      <c r="J82" s="14"/>
      <c r="K82" s="14"/>
      <c r="L82" s="14"/>
    </row>
    <row r="83" spans="1:12" s="1" customFormat="1" ht="182.25" customHeight="1" x14ac:dyDescent="0.3">
      <c r="A83" s="18"/>
      <c r="B83" s="16"/>
      <c r="C83" s="18"/>
      <c r="D83" s="18"/>
      <c r="E83" s="18"/>
      <c r="F83" s="18"/>
      <c r="G83" s="18"/>
      <c r="H83" s="19"/>
      <c r="I83" s="14"/>
      <c r="J83" s="14"/>
      <c r="K83" s="14"/>
      <c r="L83" s="14"/>
    </row>
    <row r="84" spans="1:12" s="1" customFormat="1" ht="96.75" customHeight="1" x14ac:dyDescent="0.3">
      <c r="A84" s="6"/>
      <c r="B84" s="8" t="s">
        <v>0</v>
      </c>
      <c r="C84" s="18"/>
      <c r="D84" s="18"/>
      <c r="E84" s="18"/>
      <c r="F84" s="18"/>
      <c r="G84" s="18"/>
      <c r="H84" s="18"/>
      <c r="I84" s="18"/>
      <c r="J84" s="18"/>
      <c r="K84" s="18"/>
      <c r="L84" s="18"/>
    </row>
    <row r="85" spans="1:12" s="1" customFormat="1" ht="116.25" customHeight="1" x14ac:dyDescent="0.3">
      <c r="A85" s="6"/>
      <c r="B85" s="8" t="s">
        <v>1</v>
      </c>
      <c r="C85" s="16"/>
      <c r="D85" s="16"/>
      <c r="E85" s="16"/>
      <c r="F85" s="16"/>
      <c r="G85" s="16"/>
      <c r="H85" s="16"/>
      <c r="I85" s="16"/>
      <c r="J85" s="16"/>
      <c r="K85" s="16"/>
      <c r="L85" s="16"/>
    </row>
    <row r="86" spans="1:12" s="1" customFormat="1" ht="351" customHeight="1" x14ac:dyDescent="0.3">
      <c r="A86" s="18" t="s">
        <v>47</v>
      </c>
      <c r="B86" s="16" t="s">
        <v>48</v>
      </c>
      <c r="C86" s="18" t="s">
        <v>3</v>
      </c>
      <c r="D86" s="18" t="s">
        <v>45</v>
      </c>
      <c r="E86" s="20">
        <v>44196</v>
      </c>
      <c r="F86" s="18"/>
      <c r="G86" s="18" t="s">
        <v>4</v>
      </c>
      <c r="H86" s="19" t="s">
        <v>165</v>
      </c>
      <c r="I86" s="14">
        <f>2000+980</f>
        <v>2980</v>
      </c>
      <c r="J86" s="14">
        <v>5015.1000000000004</v>
      </c>
      <c r="K86" s="14">
        <v>0</v>
      </c>
      <c r="L86" s="14">
        <v>908.78</v>
      </c>
    </row>
    <row r="87" spans="1:12" s="1" customFormat="1" ht="148.5" customHeight="1" x14ac:dyDescent="0.3">
      <c r="A87" s="18"/>
      <c r="B87" s="16"/>
      <c r="C87" s="18"/>
      <c r="D87" s="18"/>
      <c r="E87" s="18"/>
      <c r="F87" s="18"/>
      <c r="G87" s="18"/>
      <c r="H87" s="19"/>
      <c r="I87" s="14"/>
      <c r="J87" s="14"/>
      <c r="K87" s="14"/>
      <c r="L87" s="14"/>
    </row>
    <row r="88" spans="1:12" s="1" customFormat="1" ht="99" customHeight="1" x14ac:dyDescent="0.3">
      <c r="A88" s="6"/>
      <c r="B88" s="8" t="s">
        <v>0</v>
      </c>
      <c r="C88" s="18"/>
      <c r="D88" s="18"/>
      <c r="E88" s="18"/>
      <c r="F88" s="18"/>
      <c r="G88" s="18"/>
      <c r="H88" s="18"/>
      <c r="I88" s="18"/>
      <c r="J88" s="18"/>
      <c r="K88" s="18"/>
      <c r="L88" s="18"/>
    </row>
    <row r="89" spans="1:12" s="1" customFormat="1" ht="117.75" customHeight="1" x14ac:dyDescent="0.3">
      <c r="A89" s="6"/>
      <c r="B89" s="8" t="s">
        <v>1</v>
      </c>
      <c r="C89" s="16"/>
      <c r="D89" s="16"/>
      <c r="E89" s="16"/>
      <c r="F89" s="16"/>
      <c r="G89" s="16"/>
      <c r="H89" s="16"/>
      <c r="I89" s="16"/>
      <c r="J89" s="16"/>
      <c r="K89" s="16"/>
      <c r="L89" s="16"/>
    </row>
    <row r="90" spans="1:12" s="1" customFormat="1" ht="409.6" customHeight="1" x14ac:dyDescent="0.3">
      <c r="A90" s="18" t="s">
        <v>49</v>
      </c>
      <c r="B90" s="16" t="s">
        <v>50</v>
      </c>
      <c r="C90" s="18" t="s">
        <v>3</v>
      </c>
      <c r="D90" s="18" t="s">
        <v>45</v>
      </c>
      <c r="E90" s="20">
        <v>44196</v>
      </c>
      <c r="F90" s="18"/>
      <c r="G90" s="18" t="s">
        <v>4</v>
      </c>
      <c r="H90" s="19" t="s">
        <v>153</v>
      </c>
      <c r="I90" s="14">
        <f>37008.1+146426.1</f>
        <v>183434.2</v>
      </c>
      <c r="J90" s="14">
        <v>185558.9</v>
      </c>
      <c r="K90" s="14">
        <f>7652+34170.8</f>
        <v>41822.800000000003</v>
      </c>
      <c r="L90" s="14">
        <f>16172.4+33874.24</f>
        <v>50046.64</v>
      </c>
    </row>
    <row r="91" spans="1:12" s="1" customFormat="1" ht="295.5" customHeight="1" x14ac:dyDescent="0.3">
      <c r="A91" s="18"/>
      <c r="B91" s="16"/>
      <c r="C91" s="18"/>
      <c r="D91" s="18"/>
      <c r="E91" s="18"/>
      <c r="F91" s="18"/>
      <c r="G91" s="18"/>
      <c r="H91" s="19"/>
      <c r="I91" s="14"/>
      <c r="J91" s="14"/>
      <c r="K91" s="14"/>
      <c r="L91" s="14"/>
    </row>
    <row r="92" spans="1:12" s="1" customFormat="1" ht="43.5" customHeight="1" x14ac:dyDescent="0.3">
      <c r="A92" s="18"/>
      <c r="B92" s="16"/>
      <c r="C92" s="18"/>
      <c r="D92" s="18"/>
      <c r="E92" s="18"/>
      <c r="F92" s="18"/>
      <c r="G92" s="18"/>
      <c r="H92" s="19"/>
      <c r="I92" s="14"/>
      <c r="J92" s="14"/>
      <c r="K92" s="14"/>
      <c r="L92" s="14"/>
    </row>
    <row r="93" spans="1:12" s="1" customFormat="1" ht="99" customHeight="1" x14ac:dyDescent="0.3">
      <c r="A93" s="6"/>
      <c r="B93" s="8" t="s">
        <v>0</v>
      </c>
      <c r="C93" s="18"/>
      <c r="D93" s="18"/>
      <c r="E93" s="18"/>
      <c r="F93" s="18"/>
      <c r="G93" s="18"/>
      <c r="H93" s="18"/>
      <c r="I93" s="18"/>
      <c r="J93" s="18"/>
      <c r="K93" s="18"/>
      <c r="L93" s="18"/>
    </row>
    <row r="94" spans="1:12" s="1" customFormat="1" ht="120" customHeight="1" x14ac:dyDescent="0.3">
      <c r="A94" s="6"/>
      <c r="B94" s="8" t="s">
        <v>1</v>
      </c>
      <c r="C94" s="16"/>
      <c r="D94" s="16"/>
      <c r="E94" s="16"/>
      <c r="F94" s="16"/>
      <c r="G94" s="16"/>
      <c r="H94" s="16"/>
      <c r="I94" s="16"/>
      <c r="J94" s="16"/>
      <c r="K94" s="16"/>
      <c r="L94" s="16"/>
    </row>
    <row r="95" spans="1:12" s="1" customFormat="1" ht="409.6" customHeight="1" x14ac:dyDescent="0.3">
      <c r="A95" s="18" t="s">
        <v>51</v>
      </c>
      <c r="B95" s="16" t="s">
        <v>52</v>
      </c>
      <c r="C95" s="18" t="s">
        <v>3</v>
      </c>
      <c r="D95" s="18" t="s">
        <v>45</v>
      </c>
      <c r="E95" s="20">
        <v>44196</v>
      </c>
      <c r="F95" s="18"/>
      <c r="G95" s="18" t="s">
        <v>4</v>
      </c>
      <c r="H95" s="19" t="s">
        <v>154</v>
      </c>
      <c r="I95" s="14">
        <f>160884+22048.7</f>
        <v>182932.7</v>
      </c>
      <c r="J95" s="14">
        <v>176964</v>
      </c>
      <c r="K95" s="14">
        <v>0</v>
      </c>
      <c r="L95" s="14">
        <v>14275.56</v>
      </c>
    </row>
    <row r="96" spans="1:12" s="1" customFormat="1" ht="142.5" customHeight="1" x14ac:dyDescent="0.3">
      <c r="A96" s="18"/>
      <c r="B96" s="16"/>
      <c r="C96" s="18"/>
      <c r="D96" s="18"/>
      <c r="E96" s="18"/>
      <c r="F96" s="18"/>
      <c r="G96" s="18"/>
      <c r="H96" s="19"/>
      <c r="I96" s="14"/>
      <c r="J96" s="14"/>
      <c r="K96" s="14"/>
      <c r="L96" s="14"/>
    </row>
    <row r="97" spans="1:12" s="1" customFormat="1" ht="100.5" customHeight="1" x14ac:dyDescent="0.3">
      <c r="A97" s="6"/>
      <c r="B97" s="8" t="s">
        <v>0</v>
      </c>
      <c r="C97" s="18"/>
      <c r="D97" s="18"/>
      <c r="E97" s="18"/>
      <c r="F97" s="18"/>
      <c r="G97" s="18"/>
      <c r="H97" s="18"/>
      <c r="I97" s="18"/>
      <c r="J97" s="18"/>
      <c r="K97" s="18"/>
      <c r="L97" s="18"/>
    </row>
    <row r="98" spans="1:12" s="1" customFormat="1" ht="121.5" customHeight="1" x14ac:dyDescent="0.3">
      <c r="A98" s="6"/>
      <c r="B98" s="8" t="s">
        <v>1</v>
      </c>
      <c r="C98" s="16"/>
      <c r="D98" s="16"/>
      <c r="E98" s="16"/>
      <c r="F98" s="16"/>
      <c r="G98" s="16"/>
      <c r="H98" s="16"/>
      <c r="I98" s="16"/>
      <c r="J98" s="16"/>
      <c r="K98" s="16"/>
      <c r="L98" s="16"/>
    </row>
    <row r="99" spans="1:12" s="1" customFormat="1" ht="195.75" customHeight="1" x14ac:dyDescent="0.3">
      <c r="A99" s="6" t="s">
        <v>121</v>
      </c>
      <c r="B99" s="8" t="s">
        <v>120</v>
      </c>
      <c r="C99" s="6"/>
      <c r="D99" s="6" t="s">
        <v>45</v>
      </c>
      <c r="E99" s="10">
        <v>43159</v>
      </c>
      <c r="F99" s="10">
        <v>43133</v>
      </c>
      <c r="G99" s="6"/>
      <c r="H99" s="6" t="s">
        <v>3</v>
      </c>
      <c r="I99" s="6" t="s">
        <v>3</v>
      </c>
      <c r="J99" s="6" t="s">
        <v>3</v>
      </c>
      <c r="K99" s="6" t="s">
        <v>3</v>
      </c>
      <c r="L99" s="6" t="s">
        <v>3</v>
      </c>
    </row>
    <row r="100" spans="1:12" s="1" customFormat="1" ht="409.6" customHeight="1" x14ac:dyDescent="0.3">
      <c r="A100" s="18" t="s">
        <v>53</v>
      </c>
      <c r="B100" s="16" t="s">
        <v>54</v>
      </c>
      <c r="C100" s="18" t="s">
        <v>3</v>
      </c>
      <c r="D100" s="18" t="s">
        <v>21</v>
      </c>
      <c r="E100" s="18" t="s">
        <v>30</v>
      </c>
      <c r="F100" s="18"/>
      <c r="G100" s="18" t="s">
        <v>4</v>
      </c>
      <c r="H100" s="19" t="s">
        <v>141</v>
      </c>
      <c r="I100" s="14">
        <f>43877.4+22091.3</f>
        <v>65968.7</v>
      </c>
      <c r="J100" s="14">
        <v>65818.399999999994</v>
      </c>
      <c r="K100" s="14">
        <v>0</v>
      </c>
      <c r="L100" s="14">
        <v>0</v>
      </c>
    </row>
    <row r="101" spans="1:12" s="1" customFormat="1" ht="235.5" customHeight="1" x14ac:dyDescent="0.3">
      <c r="A101" s="18"/>
      <c r="B101" s="16"/>
      <c r="C101" s="18"/>
      <c r="D101" s="18"/>
      <c r="E101" s="18"/>
      <c r="F101" s="18"/>
      <c r="G101" s="18"/>
      <c r="H101" s="19"/>
      <c r="I101" s="14"/>
      <c r="J101" s="14"/>
      <c r="K101" s="14"/>
      <c r="L101" s="14"/>
    </row>
    <row r="102" spans="1:12" s="1" customFormat="1" ht="150.75" customHeight="1" x14ac:dyDescent="0.3">
      <c r="A102" s="15"/>
      <c r="B102" s="17"/>
      <c r="C102" s="15"/>
      <c r="D102" s="17"/>
      <c r="E102" s="15"/>
      <c r="F102" s="17"/>
      <c r="G102" s="15"/>
      <c r="H102" s="19"/>
      <c r="I102" s="15"/>
      <c r="J102" s="17"/>
      <c r="K102" s="15"/>
      <c r="L102" s="17"/>
    </row>
    <row r="103" spans="1:12" s="1" customFormat="1" ht="97.5" customHeight="1" x14ac:dyDescent="0.3">
      <c r="A103" s="6"/>
      <c r="B103" s="8" t="s">
        <v>0</v>
      </c>
      <c r="C103" s="18"/>
      <c r="D103" s="18"/>
      <c r="E103" s="18"/>
      <c r="F103" s="18"/>
      <c r="G103" s="18"/>
      <c r="H103" s="18"/>
      <c r="I103" s="18"/>
      <c r="J103" s="18"/>
      <c r="K103" s="18"/>
      <c r="L103" s="18"/>
    </row>
    <row r="104" spans="1:12" s="1" customFormat="1" ht="121.5" customHeight="1" x14ac:dyDescent="0.3">
      <c r="A104" s="6"/>
      <c r="B104" s="8" t="s">
        <v>1</v>
      </c>
      <c r="C104" s="16"/>
      <c r="D104" s="16"/>
      <c r="E104" s="16"/>
      <c r="F104" s="16"/>
      <c r="G104" s="16"/>
      <c r="H104" s="16"/>
      <c r="I104" s="16"/>
      <c r="J104" s="16"/>
      <c r="K104" s="16"/>
      <c r="L104" s="16"/>
    </row>
    <row r="105" spans="1:12" s="1" customFormat="1" ht="293.25" customHeight="1" x14ac:dyDescent="0.3">
      <c r="A105" s="18" t="s">
        <v>55</v>
      </c>
      <c r="B105" s="16" t="s">
        <v>56</v>
      </c>
      <c r="C105" s="18" t="s">
        <v>3</v>
      </c>
      <c r="D105" s="18" t="s">
        <v>57</v>
      </c>
      <c r="E105" s="18" t="s">
        <v>58</v>
      </c>
      <c r="F105" s="18"/>
      <c r="G105" s="18" t="s">
        <v>4</v>
      </c>
      <c r="H105" s="19" t="s">
        <v>137</v>
      </c>
      <c r="I105" s="14">
        <v>3767.5</v>
      </c>
      <c r="J105" s="14">
        <v>3767.5</v>
      </c>
      <c r="K105" s="14">
        <v>1624.5</v>
      </c>
      <c r="L105" s="14">
        <v>1624.5</v>
      </c>
    </row>
    <row r="106" spans="1:12" s="1" customFormat="1" ht="33" customHeight="1" x14ac:dyDescent="0.3">
      <c r="A106" s="18"/>
      <c r="B106" s="16"/>
      <c r="C106" s="18"/>
      <c r="D106" s="18"/>
      <c r="E106" s="18"/>
      <c r="F106" s="18"/>
      <c r="G106" s="18"/>
      <c r="H106" s="19"/>
      <c r="I106" s="14"/>
      <c r="J106" s="14"/>
      <c r="K106" s="14"/>
      <c r="L106" s="14"/>
    </row>
    <row r="107" spans="1:12" s="1" customFormat="1" ht="97.5" customHeight="1" x14ac:dyDescent="0.3">
      <c r="A107" s="6"/>
      <c r="B107" s="8" t="s">
        <v>0</v>
      </c>
      <c r="C107" s="18"/>
      <c r="D107" s="18"/>
      <c r="E107" s="18"/>
      <c r="F107" s="18"/>
      <c r="G107" s="18"/>
      <c r="H107" s="18"/>
      <c r="I107" s="18"/>
      <c r="J107" s="18"/>
      <c r="K107" s="18"/>
      <c r="L107" s="18"/>
    </row>
    <row r="108" spans="1:12" s="1" customFormat="1" ht="120" customHeight="1" x14ac:dyDescent="0.3">
      <c r="A108" s="6"/>
      <c r="B108" s="8" t="s">
        <v>1</v>
      </c>
      <c r="C108" s="16"/>
      <c r="D108" s="16"/>
      <c r="E108" s="16"/>
      <c r="F108" s="16"/>
      <c r="G108" s="16"/>
      <c r="H108" s="16"/>
      <c r="I108" s="16"/>
      <c r="J108" s="16"/>
      <c r="K108" s="16"/>
      <c r="L108" s="16"/>
    </row>
    <row r="109" spans="1:12" s="1" customFormat="1" ht="200.25" customHeight="1" x14ac:dyDescent="0.3">
      <c r="A109" s="6" t="s">
        <v>122</v>
      </c>
      <c r="B109" s="8" t="s">
        <v>123</v>
      </c>
      <c r="C109" s="6"/>
      <c r="D109" s="6" t="s">
        <v>57</v>
      </c>
      <c r="E109" s="6" t="s">
        <v>59</v>
      </c>
      <c r="F109" s="10">
        <v>43189</v>
      </c>
      <c r="G109" s="6"/>
      <c r="H109" s="6" t="s">
        <v>3</v>
      </c>
      <c r="I109" s="6" t="s">
        <v>3</v>
      </c>
      <c r="J109" s="6" t="s">
        <v>3</v>
      </c>
      <c r="K109" s="6" t="s">
        <v>3</v>
      </c>
      <c r="L109" s="6" t="s">
        <v>3</v>
      </c>
    </row>
    <row r="110" spans="1:12" s="1" customFormat="1" ht="409.6" customHeight="1" x14ac:dyDescent="0.3">
      <c r="A110" s="18" t="s">
        <v>60</v>
      </c>
      <c r="B110" s="16" t="s">
        <v>61</v>
      </c>
      <c r="C110" s="18" t="s">
        <v>3</v>
      </c>
      <c r="D110" s="18" t="s">
        <v>8</v>
      </c>
      <c r="E110" s="18" t="s">
        <v>9</v>
      </c>
      <c r="F110" s="18"/>
      <c r="G110" s="18" t="s">
        <v>4</v>
      </c>
      <c r="H110" s="19" t="s">
        <v>142</v>
      </c>
      <c r="I110" s="14">
        <f>I113+I118</f>
        <v>309062.8</v>
      </c>
      <c r="J110" s="14">
        <f t="shared" ref="J110" si="5">J113+J118</f>
        <v>309062.80000000005</v>
      </c>
      <c r="K110" s="14">
        <f>K113+K118</f>
        <v>100468.2</v>
      </c>
      <c r="L110" s="14">
        <f>L113+L118</f>
        <v>79934.5</v>
      </c>
    </row>
    <row r="111" spans="1:12" s="1" customFormat="1" ht="383.25" customHeight="1" x14ac:dyDescent="0.3">
      <c r="A111" s="18"/>
      <c r="B111" s="16"/>
      <c r="C111" s="18"/>
      <c r="D111" s="18"/>
      <c r="E111" s="18"/>
      <c r="F111" s="18"/>
      <c r="G111" s="18"/>
      <c r="H111" s="19"/>
      <c r="I111" s="14"/>
      <c r="J111" s="14"/>
      <c r="K111" s="14"/>
      <c r="L111" s="14"/>
    </row>
    <row r="112" spans="1:12" s="1" customFormat="1" ht="13.5" customHeight="1" x14ac:dyDescent="0.3">
      <c r="A112" s="18"/>
      <c r="B112" s="16"/>
      <c r="C112" s="18"/>
      <c r="D112" s="18"/>
      <c r="E112" s="18"/>
      <c r="F112" s="18"/>
      <c r="G112" s="18"/>
      <c r="H112" s="19"/>
      <c r="I112" s="14"/>
      <c r="J112" s="14"/>
      <c r="K112" s="14"/>
      <c r="L112" s="14"/>
    </row>
    <row r="113" spans="1:12" s="1" customFormat="1" ht="409.6" customHeight="1" x14ac:dyDescent="0.3">
      <c r="A113" s="18" t="s">
        <v>62</v>
      </c>
      <c r="B113" s="16" t="s">
        <v>124</v>
      </c>
      <c r="C113" s="18" t="s">
        <v>3</v>
      </c>
      <c r="D113" s="18" t="s">
        <v>63</v>
      </c>
      <c r="E113" s="20">
        <v>43921</v>
      </c>
      <c r="F113" s="18"/>
      <c r="G113" s="18" t="s">
        <v>4</v>
      </c>
      <c r="H113" s="21" t="s">
        <v>143</v>
      </c>
      <c r="I113" s="14">
        <f>36475.7+252306.4</f>
        <v>288782.09999999998</v>
      </c>
      <c r="J113" s="14">
        <v>286820.40000000002</v>
      </c>
      <c r="K113" s="14">
        <f>87071.98+10250.03</f>
        <v>97322.01</v>
      </c>
      <c r="L113" s="14">
        <f>13095.7+54582.3</f>
        <v>67678</v>
      </c>
    </row>
    <row r="114" spans="1:12" s="1" customFormat="1" ht="353.25" customHeight="1" x14ac:dyDescent="0.3">
      <c r="A114" s="18"/>
      <c r="B114" s="16"/>
      <c r="C114" s="18"/>
      <c r="D114" s="18"/>
      <c r="E114" s="18"/>
      <c r="F114" s="18"/>
      <c r="G114" s="18"/>
      <c r="H114" s="22"/>
      <c r="I114" s="14"/>
      <c r="J114" s="14"/>
      <c r="K114" s="14"/>
      <c r="L114" s="14"/>
    </row>
    <row r="115" spans="1:12" s="1" customFormat="1" ht="111" customHeight="1" x14ac:dyDescent="0.3">
      <c r="A115" s="18"/>
      <c r="B115" s="16"/>
      <c r="C115" s="18"/>
      <c r="D115" s="18"/>
      <c r="E115" s="18"/>
      <c r="F115" s="18"/>
      <c r="G115" s="18"/>
      <c r="H115" s="23"/>
      <c r="I115" s="14"/>
      <c r="J115" s="14"/>
      <c r="K115" s="14"/>
      <c r="L115" s="14"/>
    </row>
    <row r="116" spans="1:12" s="1" customFormat="1" ht="99" customHeight="1" x14ac:dyDescent="0.3">
      <c r="A116" s="6"/>
      <c r="B116" s="8" t="s">
        <v>0</v>
      </c>
      <c r="C116" s="18"/>
      <c r="D116" s="18"/>
      <c r="E116" s="18"/>
      <c r="F116" s="18"/>
      <c r="G116" s="18"/>
      <c r="H116" s="18"/>
      <c r="I116" s="18"/>
      <c r="J116" s="18"/>
      <c r="K116" s="18"/>
      <c r="L116" s="18"/>
    </row>
    <row r="117" spans="1:12" s="1" customFormat="1" ht="117.75" customHeight="1" x14ac:dyDescent="0.3">
      <c r="A117" s="6"/>
      <c r="B117" s="8" t="s">
        <v>1</v>
      </c>
      <c r="C117" s="16"/>
      <c r="D117" s="16"/>
      <c r="E117" s="16"/>
      <c r="F117" s="16"/>
      <c r="G117" s="16"/>
      <c r="H117" s="16"/>
      <c r="I117" s="16"/>
      <c r="J117" s="16"/>
      <c r="K117" s="16"/>
      <c r="L117" s="16"/>
    </row>
    <row r="118" spans="1:12" s="1" customFormat="1" ht="381.75" customHeight="1" x14ac:dyDescent="0.3">
      <c r="A118" s="18" t="s">
        <v>64</v>
      </c>
      <c r="B118" s="16" t="s">
        <v>65</v>
      </c>
      <c r="C118" s="18" t="s">
        <v>3</v>
      </c>
      <c r="D118" s="18" t="s">
        <v>63</v>
      </c>
      <c r="E118" s="20">
        <v>44196</v>
      </c>
      <c r="F118" s="18"/>
      <c r="G118" s="18" t="s">
        <v>4</v>
      </c>
      <c r="H118" s="19" t="s">
        <v>155</v>
      </c>
      <c r="I118" s="14">
        <f>12000.4+8280.3</f>
        <v>20280.699999999997</v>
      </c>
      <c r="J118" s="14">
        <v>22242.400000000001</v>
      </c>
      <c r="K118" s="14">
        <f>2890.09+256.1</f>
        <v>3146.19</v>
      </c>
      <c r="L118" s="14">
        <f>12000.4+256.1</f>
        <v>12256.5</v>
      </c>
    </row>
    <row r="119" spans="1:12" s="1" customFormat="1" ht="44.25" customHeight="1" x14ac:dyDescent="0.3">
      <c r="A119" s="18"/>
      <c r="B119" s="16"/>
      <c r="C119" s="18"/>
      <c r="D119" s="18"/>
      <c r="E119" s="18"/>
      <c r="F119" s="18"/>
      <c r="G119" s="18"/>
      <c r="H119" s="19"/>
      <c r="I119" s="14"/>
      <c r="J119" s="14"/>
      <c r="K119" s="14"/>
      <c r="L119" s="14"/>
    </row>
    <row r="120" spans="1:12" s="1" customFormat="1" ht="106.5" customHeight="1" x14ac:dyDescent="0.3">
      <c r="A120" s="6"/>
      <c r="B120" s="8" t="s">
        <v>0</v>
      </c>
      <c r="C120" s="18"/>
      <c r="D120" s="18"/>
      <c r="E120" s="18"/>
      <c r="F120" s="18"/>
      <c r="G120" s="18"/>
      <c r="H120" s="18"/>
      <c r="I120" s="18"/>
      <c r="J120" s="18"/>
      <c r="K120" s="18"/>
      <c r="L120" s="18"/>
    </row>
    <row r="121" spans="1:12" ht="114" customHeight="1" x14ac:dyDescent="0.3">
      <c r="A121" s="6"/>
      <c r="B121" s="8" t="s">
        <v>1</v>
      </c>
      <c r="C121" s="16"/>
      <c r="D121" s="16"/>
      <c r="E121" s="16"/>
      <c r="F121" s="16"/>
      <c r="G121" s="16"/>
      <c r="H121" s="16"/>
      <c r="I121" s="16"/>
      <c r="J121" s="16"/>
      <c r="K121" s="16"/>
      <c r="L121" s="16"/>
    </row>
    <row r="122" spans="1:12" s="1" customFormat="1" ht="409.5" customHeight="1" x14ac:dyDescent="0.3">
      <c r="A122" s="6" t="s">
        <v>126</v>
      </c>
      <c r="B122" s="8" t="s">
        <v>125</v>
      </c>
      <c r="C122" s="6" t="s">
        <v>66</v>
      </c>
      <c r="D122" s="6" t="s">
        <v>63</v>
      </c>
      <c r="E122" s="6" t="s">
        <v>67</v>
      </c>
      <c r="F122" s="10">
        <v>43136</v>
      </c>
      <c r="G122" s="6"/>
      <c r="H122" s="6" t="s">
        <v>3</v>
      </c>
      <c r="I122" s="6" t="s">
        <v>3</v>
      </c>
      <c r="J122" s="6" t="s">
        <v>3</v>
      </c>
      <c r="K122" s="6" t="s">
        <v>3</v>
      </c>
      <c r="L122" s="6" t="s">
        <v>3</v>
      </c>
    </row>
    <row r="123" spans="1:12" s="1" customFormat="1" ht="370.5" customHeight="1" x14ac:dyDescent="0.3">
      <c r="A123" s="18" t="s">
        <v>68</v>
      </c>
      <c r="B123" s="16" t="s">
        <v>69</v>
      </c>
      <c r="C123" s="18" t="s">
        <v>3</v>
      </c>
      <c r="D123" s="18" t="s">
        <v>8</v>
      </c>
      <c r="E123" s="20">
        <v>43830</v>
      </c>
      <c r="F123" s="18"/>
      <c r="G123" s="18" t="s">
        <v>4</v>
      </c>
      <c r="H123" s="19" t="s">
        <v>156</v>
      </c>
      <c r="I123" s="14">
        <v>833494.3</v>
      </c>
      <c r="J123" s="14">
        <f t="shared" ref="J123" si="6">J125+J128+J131+J134+J137</f>
        <v>833494.3</v>
      </c>
      <c r="K123" s="14">
        <v>167722.5</v>
      </c>
      <c r="L123" s="14">
        <v>729491.8</v>
      </c>
    </row>
    <row r="124" spans="1:12" s="1" customFormat="1" ht="50.25" customHeight="1" x14ac:dyDescent="0.3">
      <c r="A124" s="18"/>
      <c r="B124" s="16"/>
      <c r="C124" s="18"/>
      <c r="D124" s="18"/>
      <c r="E124" s="18"/>
      <c r="F124" s="18"/>
      <c r="G124" s="18"/>
      <c r="H124" s="19"/>
      <c r="I124" s="14"/>
      <c r="J124" s="14"/>
      <c r="K124" s="14"/>
      <c r="L124" s="14"/>
    </row>
    <row r="125" spans="1:12" s="1" customFormat="1" ht="156.75" customHeight="1" x14ac:dyDescent="0.3">
      <c r="A125" s="6" t="s">
        <v>70</v>
      </c>
      <c r="B125" s="8" t="s">
        <v>71</v>
      </c>
      <c r="C125" s="6" t="s">
        <v>3</v>
      </c>
      <c r="D125" s="6" t="s">
        <v>72</v>
      </c>
      <c r="E125" s="6" t="s">
        <v>30</v>
      </c>
      <c r="F125" s="6"/>
      <c r="G125" s="6" t="s">
        <v>4</v>
      </c>
      <c r="H125" s="9" t="s">
        <v>157</v>
      </c>
      <c r="I125" s="7">
        <v>63740</v>
      </c>
      <c r="J125" s="7">
        <v>63740</v>
      </c>
      <c r="K125" s="7">
        <v>6077.5</v>
      </c>
      <c r="L125" s="7">
        <v>28468</v>
      </c>
    </row>
    <row r="126" spans="1:12" s="1" customFormat="1" ht="97.5" customHeight="1" x14ac:dyDescent="0.3">
      <c r="A126" s="6"/>
      <c r="B126" s="8" t="s">
        <v>0</v>
      </c>
      <c r="C126" s="18"/>
      <c r="D126" s="18"/>
      <c r="E126" s="18"/>
      <c r="F126" s="18"/>
      <c r="G126" s="18"/>
      <c r="H126" s="18"/>
      <c r="I126" s="18"/>
      <c r="J126" s="18"/>
      <c r="K126" s="18"/>
      <c r="L126" s="18"/>
    </row>
    <row r="127" spans="1:12" s="1" customFormat="1" ht="120.75" customHeight="1" x14ac:dyDescent="0.3">
      <c r="A127" s="6"/>
      <c r="B127" s="8" t="s">
        <v>1</v>
      </c>
      <c r="C127" s="16"/>
      <c r="D127" s="16"/>
      <c r="E127" s="16"/>
      <c r="F127" s="16"/>
      <c r="G127" s="16"/>
      <c r="H127" s="16"/>
      <c r="I127" s="16"/>
      <c r="J127" s="16"/>
      <c r="K127" s="16"/>
      <c r="L127" s="16"/>
    </row>
    <row r="128" spans="1:12" s="1" customFormat="1" ht="286.5" customHeight="1" x14ac:dyDescent="0.3">
      <c r="A128" s="6" t="s">
        <v>73</v>
      </c>
      <c r="B128" s="8" t="s">
        <v>74</v>
      </c>
      <c r="C128" s="6" t="s">
        <v>3</v>
      </c>
      <c r="D128" s="6" t="s">
        <v>16</v>
      </c>
      <c r="E128" s="6" t="s">
        <v>30</v>
      </c>
      <c r="F128" s="6"/>
      <c r="G128" s="6" t="s">
        <v>4</v>
      </c>
      <c r="H128" s="12" t="s">
        <v>166</v>
      </c>
      <c r="I128" s="7">
        <v>586760</v>
      </c>
      <c r="J128" s="7">
        <v>586760</v>
      </c>
      <c r="K128" s="7">
        <v>129973.1</v>
      </c>
      <c r="L128" s="7">
        <v>595309.80000000005</v>
      </c>
    </row>
    <row r="129" spans="1:12" s="1" customFormat="1" ht="100.5" customHeight="1" x14ac:dyDescent="0.3">
      <c r="A129" s="6"/>
      <c r="B129" s="8" t="s">
        <v>0</v>
      </c>
      <c r="C129" s="18"/>
      <c r="D129" s="18"/>
      <c r="E129" s="18"/>
      <c r="F129" s="18"/>
      <c r="G129" s="18"/>
      <c r="H129" s="18"/>
      <c r="I129" s="18"/>
      <c r="J129" s="18"/>
      <c r="K129" s="18"/>
      <c r="L129" s="18"/>
    </row>
    <row r="130" spans="1:12" ht="117.75" customHeight="1" x14ac:dyDescent="0.3">
      <c r="A130" s="6"/>
      <c r="B130" s="8" t="s">
        <v>1</v>
      </c>
      <c r="C130" s="16"/>
      <c r="D130" s="16"/>
      <c r="E130" s="16"/>
      <c r="F130" s="16"/>
      <c r="G130" s="16"/>
      <c r="H130" s="16"/>
      <c r="I130" s="16"/>
      <c r="J130" s="16"/>
      <c r="K130" s="16"/>
      <c r="L130" s="16"/>
    </row>
    <row r="131" spans="1:12" s="1" customFormat="1" ht="218.25" customHeight="1" x14ac:dyDescent="0.3">
      <c r="A131" s="6" t="s">
        <v>75</v>
      </c>
      <c r="B131" s="8" t="s">
        <v>76</v>
      </c>
      <c r="C131" s="6" t="s">
        <v>3</v>
      </c>
      <c r="D131" s="6" t="s">
        <v>45</v>
      </c>
      <c r="E131" s="6" t="s">
        <v>30</v>
      </c>
      <c r="F131" s="6"/>
      <c r="G131" s="6" t="s">
        <v>4</v>
      </c>
      <c r="H131" s="9" t="s">
        <v>158</v>
      </c>
      <c r="I131" s="7">
        <v>105300</v>
      </c>
      <c r="J131" s="7">
        <v>105300</v>
      </c>
      <c r="K131" s="7">
        <v>14531.8</v>
      </c>
      <c r="L131" s="7">
        <v>59337</v>
      </c>
    </row>
    <row r="132" spans="1:12" s="1" customFormat="1" ht="96.75" customHeight="1" x14ac:dyDescent="0.3">
      <c r="A132" s="6"/>
      <c r="B132" s="8" t="s">
        <v>0</v>
      </c>
      <c r="C132" s="18"/>
      <c r="D132" s="18"/>
      <c r="E132" s="18"/>
      <c r="F132" s="18"/>
      <c r="G132" s="18"/>
      <c r="H132" s="18"/>
      <c r="I132" s="18"/>
      <c r="J132" s="18"/>
      <c r="K132" s="18"/>
      <c r="L132" s="18"/>
    </row>
    <row r="133" spans="1:12" ht="121.5" customHeight="1" x14ac:dyDescent="0.3">
      <c r="A133" s="6"/>
      <c r="B133" s="8" t="s">
        <v>1</v>
      </c>
      <c r="C133" s="16"/>
      <c r="D133" s="16"/>
      <c r="E133" s="16"/>
      <c r="F133" s="16"/>
      <c r="G133" s="16"/>
      <c r="H133" s="16"/>
      <c r="I133" s="16"/>
      <c r="J133" s="16"/>
      <c r="K133" s="16"/>
      <c r="L133" s="16"/>
    </row>
    <row r="134" spans="1:12" s="1" customFormat="1" ht="195" customHeight="1" x14ac:dyDescent="0.3">
      <c r="A134" s="6" t="s">
        <v>77</v>
      </c>
      <c r="B134" s="8" t="s">
        <v>78</v>
      </c>
      <c r="C134" s="6" t="s">
        <v>3</v>
      </c>
      <c r="D134" s="6" t="s">
        <v>79</v>
      </c>
      <c r="E134" s="6" t="s">
        <v>30</v>
      </c>
      <c r="F134" s="6"/>
      <c r="G134" s="6" t="s">
        <v>4</v>
      </c>
      <c r="H134" s="9" t="s">
        <v>159</v>
      </c>
      <c r="I134" s="7">
        <v>32545.01</v>
      </c>
      <c r="J134" s="7">
        <v>32545.01</v>
      </c>
      <c r="K134" s="7">
        <v>1176.5999999999999</v>
      </c>
      <c r="L134" s="7">
        <v>3377</v>
      </c>
    </row>
    <row r="135" spans="1:12" s="1" customFormat="1" ht="106.5" customHeight="1" x14ac:dyDescent="0.3">
      <c r="A135" s="6"/>
      <c r="B135" s="8" t="s">
        <v>0</v>
      </c>
      <c r="C135" s="18"/>
      <c r="D135" s="18"/>
      <c r="E135" s="18"/>
      <c r="F135" s="18"/>
      <c r="G135" s="18"/>
      <c r="H135" s="18"/>
      <c r="I135" s="18"/>
      <c r="J135" s="18"/>
      <c r="K135" s="18"/>
      <c r="L135" s="18"/>
    </row>
    <row r="136" spans="1:12" ht="117" customHeight="1" x14ac:dyDescent="0.3">
      <c r="A136" s="6"/>
      <c r="B136" s="8" t="s">
        <v>1</v>
      </c>
      <c r="C136" s="16"/>
      <c r="D136" s="16"/>
      <c r="E136" s="16"/>
      <c r="F136" s="16"/>
      <c r="G136" s="16"/>
      <c r="H136" s="16"/>
      <c r="I136" s="16"/>
      <c r="J136" s="16"/>
      <c r="K136" s="16"/>
      <c r="L136" s="16"/>
    </row>
    <row r="137" spans="1:12" s="1" customFormat="1" ht="194.25" customHeight="1" x14ac:dyDescent="0.3">
      <c r="A137" s="6" t="s">
        <v>80</v>
      </c>
      <c r="B137" s="8" t="s">
        <v>81</v>
      </c>
      <c r="C137" s="6" t="s">
        <v>3</v>
      </c>
      <c r="D137" s="6" t="s">
        <v>12</v>
      </c>
      <c r="E137" s="10">
        <v>43830</v>
      </c>
      <c r="F137" s="6"/>
      <c r="G137" s="6" t="s">
        <v>4</v>
      </c>
      <c r="H137" s="9" t="s">
        <v>135</v>
      </c>
      <c r="I137" s="7">
        <v>45149.29</v>
      </c>
      <c r="J137" s="7">
        <v>45149.29</v>
      </c>
      <c r="K137" s="7">
        <v>15963.5</v>
      </c>
      <c r="L137" s="7">
        <v>43000</v>
      </c>
    </row>
    <row r="138" spans="1:12" s="1" customFormat="1" ht="106.5" customHeight="1" x14ac:dyDescent="0.3">
      <c r="A138" s="6"/>
      <c r="B138" s="8" t="s">
        <v>0</v>
      </c>
      <c r="C138" s="18"/>
      <c r="D138" s="18"/>
      <c r="E138" s="18"/>
      <c r="F138" s="18"/>
      <c r="G138" s="18"/>
      <c r="H138" s="18"/>
      <c r="I138" s="18"/>
      <c r="J138" s="18"/>
      <c r="K138" s="18"/>
      <c r="L138" s="18"/>
    </row>
    <row r="139" spans="1:12" ht="117.75" customHeight="1" x14ac:dyDescent="0.3">
      <c r="A139" s="6"/>
      <c r="B139" s="8" t="s">
        <v>1</v>
      </c>
      <c r="C139" s="16"/>
      <c r="D139" s="16"/>
      <c r="E139" s="16"/>
      <c r="F139" s="16"/>
      <c r="G139" s="16"/>
      <c r="H139" s="16"/>
      <c r="I139" s="16"/>
      <c r="J139" s="16"/>
      <c r="K139" s="16"/>
      <c r="L139" s="16"/>
    </row>
  </sheetData>
  <autoFilter ref="E1:E139"/>
  <mergeCells count="323">
    <mergeCell ref="L19:L21"/>
    <mergeCell ref="G19:G21"/>
    <mergeCell ref="F19:F21"/>
    <mergeCell ref="E19:E21"/>
    <mergeCell ref="D19:D21"/>
    <mergeCell ref="C19:C21"/>
    <mergeCell ref="B19:B21"/>
    <mergeCell ref="A19:A21"/>
    <mergeCell ref="A61:A62"/>
    <mergeCell ref="L61:L62"/>
    <mergeCell ref="J61:J62"/>
    <mergeCell ref="F61:F62"/>
    <mergeCell ref="D61:D62"/>
    <mergeCell ref="B61:B62"/>
    <mergeCell ref="A59:A60"/>
    <mergeCell ref="L59:L60"/>
    <mergeCell ref="J59:J60"/>
    <mergeCell ref="F59:F60"/>
    <mergeCell ref="D59:D60"/>
    <mergeCell ref="B59:B60"/>
    <mergeCell ref="A46:A47"/>
    <mergeCell ref="L46:L47"/>
    <mergeCell ref="J46:J47"/>
    <mergeCell ref="F46:F47"/>
    <mergeCell ref="B46:B47"/>
    <mergeCell ref="B43:B45"/>
    <mergeCell ref="H46:H47"/>
    <mergeCell ref="K46:K47"/>
    <mergeCell ref="I46:I47"/>
    <mergeCell ref="G46:G47"/>
    <mergeCell ref="E46:E47"/>
    <mergeCell ref="C46:C47"/>
    <mergeCell ref="K43:K45"/>
    <mergeCell ref="I43:I45"/>
    <mergeCell ref="G43:G45"/>
    <mergeCell ref="E43:E45"/>
    <mergeCell ref="C43:C45"/>
    <mergeCell ref="A43:A45"/>
    <mergeCell ref="L43:L45"/>
    <mergeCell ref="J43:J45"/>
    <mergeCell ref="F43:F45"/>
    <mergeCell ref="D43:D45"/>
    <mergeCell ref="L30:L32"/>
    <mergeCell ref="J30:J32"/>
    <mergeCell ref="G30:G32"/>
    <mergeCell ref="D30:D32"/>
    <mergeCell ref="E30:E32"/>
    <mergeCell ref="C39:C40"/>
    <mergeCell ref="A39:A40"/>
    <mergeCell ref="L39:L40"/>
    <mergeCell ref="J39:J40"/>
    <mergeCell ref="F39:F40"/>
    <mergeCell ref="D39:D40"/>
    <mergeCell ref="B39:B40"/>
    <mergeCell ref="A35:A36"/>
    <mergeCell ref="L35:L36"/>
    <mergeCell ref="J35:J36"/>
    <mergeCell ref="F35:F36"/>
    <mergeCell ref="D35:D36"/>
    <mergeCell ref="B35:B36"/>
    <mergeCell ref="C33:L33"/>
    <mergeCell ref="C34:L34"/>
    <mergeCell ref="C37:L37"/>
    <mergeCell ref="C38:L38"/>
    <mergeCell ref="B15:B16"/>
    <mergeCell ref="B30:B32"/>
    <mergeCell ref="A30:A32"/>
    <mergeCell ref="F24:F26"/>
    <mergeCell ref="D24:D26"/>
    <mergeCell ref="B24:B26"/>
    <mergeCell ref="H30:H32"/>
    <mergeCell ref="K24:K26"/>
    <mergeCell ref="I24:I26"/>
    <mergeCell ref="G24:G26"/>
    <mergeCell ref="E24:E26"/>
    <mergeCell ref="C24:C26"/>
    <mergeCell ref="A24:A26"/>
    <mergeCell ref="K30:K32"/>
    <mergeCell ref="I30:I32"/>
    <mergeCell ref="F30:F32"/>
    <mergeCell ref="C30:C32"/>
    <mergeCell ref="H19:H21"/>
    <mergeCell ref="I19:I21"/>
    <mergeCell ref="J19:J21"/>
    <mergeCell ref="K19:K21"/>
    <mergeCell ref="A1:L1"/>
    <mergeCell ref="A2:L2"/>
    <mergeCell ref="A3:L3"/>
    <mergeCell ref="A4:A5"/>
    <mergeCell ref="B4:B5"/>
    <mergeCell ref="C4:C5"/>
    <mergeCell ref="D4:D5"/>
    <mergeCell ref="E4:E5"/>
    <mergeCell ref="F4:F5"/>
    <mergeCell ref="G4:G5"/>
    <mergeCell ref="H4:H5"/>
    <mergeCell ref="I4:K4"/>
    <mergeCell ref="L4:L5"/>
    <mergeCell ref="A7:L7"/>
    <mergeCell ref="A8:L8"/>
    <mergeCell ref="C28:L28"/>
    <mergeCell ref="C29:L29"/>
    <mergeCell ref="C12:L12"/>
    <mergeCell ref="C13:L13"/>
    <mergeCell ref="C17:L17"/>
    <mergeCell ref="C18:L18"/>
    <mergeCell ref="C22:L22"/>
    <mergeCell ref="C23:L23"/>
    <mergeCell ref="H15:H16"/>
    <mergeCell ref="K15:K16"/>
    <mergeCell ref="I15:I16"/>
    <mergeCell ref="G15:G16"/>
    <mergeCell ref="E15:E16"/>
    <mergeCell ref="C15:C16"/>
    <mergeCell ref="L24:L26"/>
    <mergeCell ref="J24:J26"/>
    <mergeCell ref="H24:H26"/>
    <mergeCell ref="A15:A16"/>
    <mergeCell ref="L15:L16"/>
    <mergeCell ref="J15:J16"/>
    <mergeCell ref="F15:F16"/>
    <mergeCell ref="D15:D16"/>
    <mergeCell ref="C42:L42"/>
    <mergeCell ref="C48:L48"/>
    <mergeCell ref="C49:L49"/>
    <mergeCell ref="H43:H45"/>
    <mergeCell ref="C51:L51"/>
    <mergeCell ref="C52:L52"/>
    <mergeCell ref="C54:L54"/>
    <mergeCell ref="C41:L41"/>
    <mergeCell ref="H35:H36"/>
    <mergeCell ref="K35:K36"/>
    <mergeCell ref="I35:I36"/>
    <mergeCell ref="G35:G36"/>
    <mergeCell ref="E35:E36"/>
    <mergeCell ref="C35:C36"/>
    <mergeCell ref="H39:H40"/>
    <mergeCell ref="K39:K40"/>
    <mergeCell ref="I39:I40"/>
    <mergeCell ref="G39:G40"/>
    <mergeCell ref="E39:E40"/>
    <mergeCell ref="D46:D47"/>
    <mergeCell ref="C64:L64"/>
    <mergeCell ref="C66:L66"/>
    <mergeCell ref="C69:L69"/>
    <mergeCell ref="C70:L70"/>
    <mergeCell ref="C72:L72"/>
    <mergeCell ref="C73:L73"/>
    <mergeCell ref="C67:L67"/>
    <mergeCell ref="C55:L55"/>
    <mergeCell ref="C63:L63"/>
    <mergeCell ref="H59:H60"/>
    <mergeCell ref="K59:K60"/>
    <mergeCell ref="I59:I60"/>
    <mergeCell ref="G59:G60"/>
    <mergeCell ref="E59:E60"/>
    <mergeCell ref="C59:C60"/>
    <mergeCell ref="H61:H62"/>
    <mergeCell ref="K61:K62"/>
    <mergeCell ref="I61:I62"/>
    <mergeCell ref="G61:G62"/>
    <mergeCell ref="E61:E62"/>
    <mergeCell ref="C61:C62"/>
    <mergeCell ref="C57:L57"/>
    <mergeCell ref="C58:L58"/>
    <mergeCell ref="C107:L107"/>
    <mergeCell ref="C108:L108"/>
    <mergeCell ref="C116:L116"/>
    <mergeCell ref="C117:L117"/>
    <mergeCell ref="C120:L120"/>
    <mergeCell ref="C121:L121"/>
    <mergeCell ref="H110:H112"/>
    <mergeCell ref="K110:K112"/>
    <mergeCell ref="I110:I112"/>
    <mergeCell ref="G110:G112"/>
    <mergeCell ref="E110:E112"/>
    <mergeCell ref="C110:C112"/>
    <mergeCell ref="H118:H119"/>
    <mergeCell ref="K118:K119"/>
    <mergeCell ref="I118:I119"/>
    <mergeCell ref="G118:G119"/>
    <mergeCell ref="E118:E119"/>
    <mergeCell ref="C118:C119"/>
    <mergeCell ref="C139:L139"/>
    <mergeCell ref="K81:K83"/>
    <mergeCell ref="I81:I83"/>
    <mergeCell ref="G81:G83"/>
    <mergeCell ref="E81:E83"/>
    <mergeCell ref="C81:C83"/>
    <mergeCell ref="A81:A83"/>
    <mergeCell ref="L81:L83"/>
    <mergeCell ref="J81:J83"/>
    <mergeCell ref="F81:F83"/>
    <mergeCell ref="D81:D83"/>
    <mergeCell ref="B81:B83"/>
    <mergeCell ref="H86:H87"/>
    <mergeCell ref="C126:L126"/>
    <mergeCell ref="C127:L127"/>
    <mergeCell ref="C129:L129"/>
    <mergeCell ref="C130:L130"/>
    <mergeCell ref="C132:L132"/>
    <mergeCell ref="C133:L133"/>
    <mergeCell ref="C135:L135"/>
    <mergeCell ref="C136:L136"/>
    <mergeCell ref="C138:L138"/>
    <mergeCell ref="C98:L98"/>
    <mergeCell ref="C103:L103"/>
    <mergeCell ref="A86:A87"/>
    <mergeCell ref="L86:L87"/>
    <mergeCell ref="J86:J87"/>
    <mergeCell ref="F86:F87"/>
    <mergeCell ref="D86:D87"/>
    <mergeCell ref="B86:B87"/>
    <mergeCell ref="C84:L84"/>
    <mergeCell ref="H81:H83"/>
    <mergeCell ref="C85:L85"/>
    <mergeCell ref="K86:K87"/>
    <mergeCell ref="I86:I87"/>
    <mergeCell ref="G86:G87"/>
    <mergeCell ref="E86:E87"/>
    <mergeCell ref="C86:C87"/>
    <mergeCell ref="C104:L104"/>
    <mergeCell ref="H100:H102"/>
    <mergeCell ref="A100:A102"/>
    <mergeCell ref="C100:C102"/>
    <mergeCell ref="E100:E102"/>
    <mergeCell ref="G100:G102"/>
    <mergeCell ref="A90:A92"/>
    <mergeCell ref="L90:L92"/>
    <mergeCell ref="J90:J92"/>
    <mergeCell ref="F90:F92"/>
    <mergeCell ref="D90:D92"/>
    <mergeCell ref="B90:B92"/>
    <mergeCell ref="H95:H96"/>
    <mergeCell ref="K95:K96"/>
    <mergeCell ref="I95:I96"/>
    <mergeCell ref="G95:G96"/>
    <mergeCell ref="E95:E96"/>
    <mergeCell ref="C95:C96"/>
    <mergeCell ref="A95:A96"/>
    <mergeCell ref="L95:L96"/>
    <mergeCell ref="J95:J96"/>
    <mergeCell ref="F95:F96"/>
    <mergeCell ref="D95:D96"/>
    <mergeCell ref="B95:B96"/>
    <mergeCell ref="H105:H106"/>
    <mergeCell ref="K105:K106"/>
    <mergeCell ref="I105:I106"/>
    <mergeCell ref="G105:G106"/>
    <mergeCell ref="E105:E106"/>
    <mergeCell ref="C105:C106"/>
    <mergeCell ref="A105:A106"/>
    <mergeCell ref="L105:L106"/>
    <mergeCell ref="J105:J106"/>
    <mergeCell ref="F105:F106"/>
    <mergeCell ref="D105:D106"/>
    <mergeCell ref="B105:B106"/>
    <mergeCell ref="A110:A112"/>
    <mergeCell ref="L110:L112"/>
    <mergeCell ref="J110:J112"/>
    <mergeCell ref="F110:F112"/>
    <mergeCell ref="D110:D112"/>
    <mergeCell ref="B110:B112"/>
    <mergeCell ref="H113:H115"/>
    <mergeCell ref="K113:K115"/>
    <mergeCell ref="I113:I115"/>
    <mergeCell ref="G113:G115"/>
    <mergeCell ref="E113:E115"/>
    <mergeCell ref="C113:C115"/>
    <mergeCell ref="A113:A115"/>
    <mergeCell ref="L113:L115"/>
    <mergeCell ref="J113:J115"/>
    <mergeCell ref="F113:F115"/>
    <mergeCell ref="D113:D115"/>
    <mergeCell ref="B113:B115"/>
    <mergeCell ref="A118:A119"/>
    <mergeCell ref="L118:L119"/>
    <mergeCell ref="J118:J119"/>
    <mergeCell ref="F118:F119"/>
    <mergeCell ref="D118:D119"/>
    <mergeCell ref="B118:B119"/>
    <mergeCell ref="H123:H124"/>
    <mergeCell ref="K123:K124"/>
    <mergeCell ref="I123:I124"/>
    <mergeCell ref="G123:G124"/>
    <mergeCell ref="E123:E124"/>
    <mergeCell ref="C123:C124"/>
    <mergeCell ref="A123:A124"/>
    <mergeCell ref="L123:L124"/>
    <mergeCell ref="J123:J124"/>
    <mergeCell ref="F123:F124"/>
    <mergeCell ref="D123:D124"/>
    <mergeCell ref="B123:B124"/>
    <mergeCell ref="A74:A80"/>
    <mergeCell ref="L74:L80"/>
    <mergeCell ref="J74:J80"/>
    <mergeCell ref="F74:F80"/>
    <mergeCell ref="D74:D80"/>
    <mergeCell ref="B74:B80"/>
    <mergeCell ref="H74:H80"/>
    <mergeCell ref="K74:K80"/>
    <mergeCell ref="I74:I80"/>
    <mergeCell ref="I100:I102"/>
    <mergeCell ref="K100:K102"/>
    <mergeCell ref="B100:B102"/>
    <mergeCell ref="D100:D102"/>
    <mergeCell ref="F100:F102"/>
    <mergeCell ref="J100:J102"/>
    <mergeCell ref="L100:L102"/>
    <mergeCell ref="G74:G80"/>
    <mergeCell ref="E74:E80"/>
    <mergeCell ref="C74:C80"/>
    <mergeCell ref="C88:L88"/>
    <mergeCell ref="C89:L89"/>
    <mergeCell ref="C93:L93"/>
    <mergeCell ref="C94:L94"/>
    <mergeCell ref="C97:L97"/>
    <mergeCell ref="H90:H92"/>
    <mergeCell ref="K90:K92"/>
    <mergeCell ref="I90:I92"/>
    <mergeCell ref="G90:G92"/>
    <mergeCell ref="E90:E92"/>
    <mergeCell ref="C90:C92"/>
  </mergeCells>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Великошинская Елена Владимировна</dc:creator>
  <cp:lastModifiedBy>Кулагина Юлия Андреевна</cp:lastModifiedBy>
  <cp:lastPrinted>2018-06-15T13:00:49Z</cp:lastPrinted>
  <dcterms:created xsi:type="dcterms:W3CDTF">2018-04-28T08:41:39Z</dcterms:created>
  <dcterms:modified xsi:type="dcterms:W3CDTF">2018-06-15T13:32:03Z</dcterms:modified>
</cp:coreProperties>
</file>