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1170" windowWidth="22695" windowHeight="8355"/>
  </bookViews>
  <sheets>
    <sheet name="Таблица 15" sheetId="1" r:id="rId1"/>
  </sheets>
  <definedNames>
    <definedName name="_xlnm._FilterDatabase" localSheetId="0" hidden="1">'Таблица 15'!$E$1:$E$139</definedName>
    <definedName name="_xlnm.Print_Titles" localSheetId="0">'Таблица 15'!$4:$6</definedName>
  </definedNames>
  <calcPr calcId="144525"/>
</workbook>
</file>

<file path=xl/calcChain.xml><?xml version="1.0" encoding="utf-8"?>
<calcChain xmlns="http://schemas.openxmlformats.org/spreadsheetml/2006/main">
  <c r="L110" i="1" l="1"/>
  <c r="K110" i="1"/>
  <c r="I110" i="1"/>
  <c r="L118" i="1"/>
  <c r="K118" i="1"/>
  <c r="I118" i="1"/>
  <c r="L113" i="1"/>
  <c r="K113" i="1"/>
  <c r="I113" i="1"/>
  <c r="L90" i="1"/>
  <c r="L74" i="1" s="1"/>
  <c r="K74" i="1"/>
  <c r="I81" i="1"/>
  <c r="I74" i="1"/>
  <c r="I100" i="1"/>
  <c r="I95" i="1"/>
  <c r="K90" i="1"/>
  <c r="I90" i="1"/>
  <c r="I86" i="1"/>
  <c r="L81" i="1"/>
  <c r="L59" i="1"/>
  <c r="K59" i="1"/>
  <c r="I59" i="1"/>
  <c r="L43" i="1"/>
  <c r="K43" i="1"/>
  <c r="I43" i="1"/>
  <c r="L24" i="1"/>
  <c r="K24" i="1"/>
  <c r="J24" i="1"/>
  <c r="I24" i="1"/>
  <c r="L10" i="1"/>
  <c r="K10" i="1"/>
  <c r="I10" i="1"/>
  <c r="J123" i="1" l="1"/>
  <c r="J110" i="1"/>
  <c r="J74" i="1"/>
  <c r="J59" i="1"/>
  <c r="J43" i="1"/>
  <c r="J10" i="1"/>
  <c r="J9" i="1" l="1"/>
  <c r="L9" i="1" l="1"/>
  <c r="I9" i="1" l="1"/>
  <c r="K9" i="1"/>
</calcChain>
</file>

<file path=xl/sharedStrings.xml><?xml version="1.0" encoding="utf-8"?>
<sst xmlns="http://schemas.openxmlformats.org/spreadsheetml/2006/main" count="352" uniqueCount="170">
  <si>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</si>
  <si>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</si>
  <si>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</si>
  <si>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</si>
  <si>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</si>
  <si>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</si>
  <si>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</si>
  <si>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</si>
  <si>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</si>
  <si>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</si>
  <si>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</si>
  <si>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</si>
  <si>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Н.В. Воробьева, Начальник Управления организации статистического наблюдения и контроля , Федеральная служба государственной статистики</t>
  </si>
  <si>
    <t>31.12.2019</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</si>
  <si>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</si>
  <si>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</si>
  <si>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</si>
  <si>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</si>
  <si>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</si>
  <si>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</si>
  <si>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</si>
  <si>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</si>
  <si>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</si>
  <si>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9.2.3</t>
  </si>
  <si>
    <t>9.2.4</t>
  </si>
  <si>
    <t>9.3</t>
  </si>
  <si>
    <t>Основное мероприятие 9.3 Подготовка, проведение и подведение итогов всероссийских сельскохозяйственных переписей</t>
  </si>
  <si>
    <t>31.12.2018</t>
  </si>
  <si>
    <t>9.3.1</t>
  </si>
  <si>
    <t>Шашлова Н.В., Начальник Управления статистики сельского хозяйства и окружающей природной среды, Федеральная служба государственной статистики</t>
  </si>
  <si>
    <t>28.12.2018</t>
  </si>
  <si>
    <t>9.3.2</t>
  </si>
  <si>
    <t>9.3.3</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</si>
  <si>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</si>
  <si>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</si>
  <si>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</si>
  <si>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9.4.2</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</si>
  <si>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</si>
  <si>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</si>
  <si>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</si>
  <si>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</si>
  <si>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</si>
  <si>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</si>
  <si>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</si>
  <si>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</si>
  <si>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</si>
  <si>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</si>
  <si>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</si>
  <si>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</si>
  <si>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</si>
  <si>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</si>
  <si>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</si>
  <si>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</si>
  <si>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</si>
  <si>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</si>
  <si>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</si>
  <si>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</si>
  <si>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</si>
  <si>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</si>
  <si>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15.04.2018</t>
  </si>
  <si>
    <t>9.6</t>
  </si>
  <si>
    <t>Основное мероприятие 9.6 Организация и проведение  выборочных обследований отдельных аспектов занятости населения и оплаты труда</t>
  </si>
  <si>
    <t>9.6.1</t>
  </si>
  <si>
    <t>Зайнуллина З.Ж., Начальник Управления статистики труда, Федеральная служба государственной статистики</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</si>
  <si>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</si>
  <si>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</si>
  <si>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включено в план реализации государственной программы; включено в ведомственный план;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</si>
  <si>
    <t>10.03.2018</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</si>
  <si>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</si>
  <si>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</si>
  <si>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</si>
  <si>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</si>
  <si>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</si>
  <si>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</si>
  <si>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</si>
  <si>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</si>
  <si>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</si>
  <si>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</si>
  <si>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</si>
  <si>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</si>
  <si>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</si>
  <si>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</si>
  <si>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</si>
  <si>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 квартал 2018 г.</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</si>
  <si>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</si>
  <si>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</si>
  <si>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</si>
  <si>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</si>
  <si>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</si>
  <si>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</si>
  <si>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</si>
  <si>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</si>
  <si>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</si>
  <si>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</si>
  <si>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</si>
  <si>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</si>
  <si>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</si>
  <si>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</si>
  <si>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</si>
  <si>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</si>
  <si>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</si>
  <si>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</si>
  <si>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</si>
  <si>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</si>
  <si>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</si>
  <si>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</si>
  <si>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</si>
  <si>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</si>
  <si>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</si>
  <si>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</si>
  <si>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</si>
  <si>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</si>
  <si>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9.2.2 Организационные мероприятия по подготовке и проведению Всероссийской переписи населения 2020 года</t>
  </si>
  <si>
    <t xml:space="preserve">Базаров А.В. (Федеральная служба государственной статистики), Начальник Управления организации проведения переписей и сплошных обследований     </t>
  </si>
  <si>
    <t>Мероприятие 9.2.3 .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</si>
  <si>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Мероприятие 9.2.4 Обработка материалов пробной переписи населения 2018 года</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</si>
  <si>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</si>
  <si>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Мероприятие 9.3.3 Обработка материалов и получение окончательных итогов всероссийских сельскохозяйственных переписей (микропереписей)</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</si>
  <si>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</si>
  <si>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</si>
  <si>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Контрольное событие 9.5.4.1 Утвержден приказ Росстата о Календарном плане подготовки и проведения Комплексного наблюдения условий жизни населения на 2018 год</t>
  </si>
  <si>
    <t>9.5.4.1</t>
  </si>
  <si>
    <t>9.5.9.1</t>
  </si>
  <si>
    <t>Контрольное событие 9.5.9.1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t>
  </si>
  <si>
    <t>Мероприятие 9.6.1 Подготовка, проведение и обработка итогов выборочных обследований рабочей силы</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</si>
  <si>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</si>
  <si>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9.6.2.1</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</si>
  <si>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</si>
  <si>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</si>
  <si>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Базаров А.В. (Федеральная служба государственной статистики), Начальник Управления организации проведения переписей и сплошных обследований</t>
  </si>
  <si>
    <t>9.3.4</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</si>
  <si>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</si>
  <si>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</si>
  <si>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Базаров А.В., Начальник Управления организации проведения переписей и сплошных обследований , Федеральная служба государственной статистики</t>
  </si>
  <si>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</si>
  <si>
    <t>Подготовлены для дальнейшего утверждения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Выполнено обследование пользователей статистической информации и произведен расчет индекса доверия за 2016-2017 годы, проведен анализ статистического потенциала российской статистической системы на основе международной методики DQAF для системы национальных счетов.</t>
  </si>
  <si>
    <t xml:space="preserve"> Заключен Государственный контракт от 23.04.2018 года № 21-ВСХП/242-2018/ПРАЙМ ГРУП-1  по теме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t>
  </si>
  <si>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</si>
  <si>
    <t>Контрольное событие 9.1.1.7. Сформирована и размещена на Интернет-портале Росстата в Базе данных «Показатели муниципальных образований» (БД ПМО)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t>
  </si>
  <si>
    <t>Бугакова Н.С. (Федеральная служба государственной статистики), Начальник Управления сводных статистических работ и общественных связей</t>
  </si>
  <si>
    <t>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Приказом Росстата от 28.03.2018 № 139 утверждены отдельные документы пробной переписи населения 2018 года:  - Инструкция по актуализации списков адресов домов в городских и сельских населенных пунктах для регистратора;  - Инструкция по актуализации списков адресов домов в городских и сельских населенных пунктах для территориальных органов Росстата;  - Форма № 5 «Сводная ведомость по инструкторскому участку»;  - Форма № 6 «Сводная ведомость по переписному участку»;  - Форма № 7 «Сводная ведомость по городскому округу, муниципальному району»;  - Форма № 8 «Сводка итогов переписи населения по городскому округу, муниципальному району»;  - Форма № 9 «Информационная листовка (к лицам, которых трудно застать дома)»;  - Форма № 11 «Ярлык в портфель переписчика»; Форма Обложка. «Обложка на переписные документы»;  - Форма С «Список лиц»;  - Форма КС «Список лиц для контроля за заполнением переписных листов»;  - Форма СПР «Справка о прохождении переписи»;  - Указатели для переписных и инструкторских участков. Приказом Росстата от 15.05.1018 №309 утверждены формы переписных листов пробной переписи населения 2018 года: - Форма федерального статистического наблюдения Л «Переписной лист»; - Форма федерального статистического наблюдения П «Переписной лист»; - Форма федерального статистического наблюдения В «Переписной лист».
Проведен семинар-совещение  в Росстате с 14 по 18 мая 2018 года  с представителями ТОГС по вопросам актуализации списков адресов домов и составлению оргплана проведения пробной переписи населения 2018 года.</t>
  </si>
  <si>
    <t>Приказами Росстата утверждены: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(от 26.02.2018 № 92);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Программа Выборочного наблюдения согласована с Минздравом России (письмо от 11.04.2018 № 13-2/2-126) и Минэкономразвития России (письмо от 16.04.2018 № 10075-ОФ/Д04и).
Утверждены и размещены на сайте zakupki.gov.ru конкурсные документации: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(извещение о проведении открытого конкурса от 30.03.2018 № 0173100011918000030) и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(извещение о проведении открытого конкурса от 18.04.2018  № 0173100011918000041).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2018г.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поведенческих факторов, влияющих на состояние здоровья населения, а так же на оказание услуг связи.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РФ (в соответсвии с п. 4.3 приказа Росстата от 20.04.2018 № 246 с 21 по 25 мая 2018 г в г. Ялта Республики Крым).</t>
  </si>
  <si>
    <t xml:space="preserve">В январе-мае 2018 г.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(http://www.gks.ru/bgd/free/b04_03/IssWWW.exe/Stg/d03/36.htm), других ежемесячных публикациях Росстата в сроки, установленные Федеральным планом статистических работ. По результатам обследований за 2017 г. и 1 квартал 2018 г.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г. и дополнены 13.04.2018 г., за январь 2018 года - 26.02.2018 г., за январь-февраль 2018 года - 26.03.2018 г., за январь-март - 24.04.2018 г. 
Заключено доп. 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на проведение обследования численности и заработной платы работников по категориям в организациях социальной сферы и науки. 
Заключен контракт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t>
  </si>
  <si>
    <t xml:space="preserve">В январе-мае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других ежемесячных публикациях Росстата в сроки, установленные Федеральным планом статистических работ.  По результатам обследований за 2017 г. и 1 квартал 2018 г.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и 30 мая т.г.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Заключено доп.соглашение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информационо-коммуникационных технологий» на проведение  обследования рабочей силы.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Заключен контракт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Конкурс на выполнение научно-исследовательской работы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(извещение о проведении открытого конкурса от 29.03.2018 № 0173100011918000024) не состоялся. В ФАС России направлено письмо о возможности заключения контракта с единственным исполнителем.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</si>
  <si>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310 работ в сроки, установленные Федеральным планом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 апреля 2008 г. № 607 (База данных показателей муниципальных образований-БД ПМО).</t>
  </si>
  <si>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Заключены Государственные контракты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(от 23.04.2018 года № 21-ВСХП/242-2018/ПРАЙМ ГРУП-1) и на выполнение научно-исследовательской работы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 от 28 мая 2018 г. №38-НР-ВСХП-2018/СТАТЭКОН-1). Утверждена и размещена  на сайте zakupki.gov.ru конкурсная документация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 извещение от 30.03.2018 № 0173100011918000031).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характеристика", 31 мая 2018 года издана книга Том 2. </t>
  </si>
  <si>
    <t>Заключен Государственный контракт от 23.04.2018 года № 21-ВСХП/242-2018/ПРАЙМ ГРУП-1  по теме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t>
  </si>
  <si>
    <t>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темам: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 проведении открытого конкурса  от 24.05.2018 № 0173100011918000065) и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(извещение от 10.04.2018 №0173100011918000035). По итогам проведения открытого конкурса определен победитель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(государственный контракт от 28.05.2018 36-НР-ЗВ-2018\МИРЭА-2). Заключен государственный контракт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t>
  </si>
  <si>
    <t>Утверждена конкурсная документация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 размещена 10.04.2018 на сайте zakupki.gov.ru  (извещение о проведении открытого конкурса от №0173100011918000035).Заключен государственный контракт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t>
  </si>
  <si>
    <t>Утверждена конкурсная документация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 размещена  на сайте zakupki.gov.ru  (извещение о проведении открытого конкурса от 10.04.2018 № 0173100011918000035).</t>
  </si>
  <si>
    <t>По итогам проведения открытого конкурса определен победитель  на выполнение научно-исследовательской работы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(государственный контракт от 28.05.2018 36-НР-ЗВ-2018\МИРЭА-2).  Объявлен повторный открытый конкурс  на выполнение научно-исследовательской работы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от 24.05.2018 № 0173100011918000065).</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</si>
  <si>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В апреле 2018 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марте 2018 г.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Приказами Росстата утверждены:
-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06.03.2018 № 107);
- Календарный план подготовки, проведения и обработки итогов Выборочного наблюдения доходов населения и участия в социальных программах на 2018-2020 годы (от 25.05.2018 № 323);
- Календарный план, подготовки проведения и обработки итогов Комплексного наблюдения условий жизни населения на 2018-2019 годы (от 02.02.2018 № 47);  
- Основные методологические и организационные положения Комплексного наблюдения условий жизни населения ( от 11.05.2018 № 292);
-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(от 26.02.2018 № 92); 
-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Программа Выборочного наблюдения поведенческих факторов, влияющих на состояние здоровья населения согласована с Минздравом России (письмо от 11.04.2018 № 13-2/2-126) и Минэкономразвития России (письмо от 16.04.2018 № 10075-ОФ/Д04и).
Утверждены и размещены на сайте zakupki.gov.ru конкурсные документации: 
-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(извещение о проведении открытого конкурса от 18.04.2018  № 0173100011918000041);
- на выполнение научно-исследовательской работы по разработке алгоритмов по формированию обобщающих показателей пищевой ценности рациона питания населения (извещение о проведении открытого конкурса от 18.05.2018 №  0173100011918000055) и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(извещение о проведении открытого конкурса от 18.05.2018  № 0173100011918000058) и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(извещение о проведении открытого конкурса от 30.03.2018 № 0173100011918000030).
Заключены государственные контракты:  № 32-НР-СДП-2018/НИИ-1 от 23 мая 2018 г.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и № 24-СДП/242-2018/ЛАНИТ-1 от 14.05.2018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(http://zakupki.gov.ru/epz/contract/contractCard/common-info.html?reestrNumber=1770823464018000027).
Проводятся работы по подготовке конкурсных документаций  для проведения открытого конкурса на выполнение работы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и по подготовке систематизированной статистической информации по качеству и доступности социальных услуг для ее официальной публикации.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Проведен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РФ (в соответсвии с п. 4.3 приказа Росстата от 20.04.2018 № 246 с 21 по 25 мая 2018 г в г. Ялта Республики Крым).
</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</si>
  <si>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Утверждена и размещена на сайте zakupki.gov.ru конкурсная документация  на выполнение научно-исследовательской работы по разработке алгоритмов по формированию обобщающих показателей пищевой ценности рациона питания населения (извещение о проведении открытого конкурса от 18.05.2018 №  0173100011918000055). 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(http://zakupki.gov.ru/epz/contract/contractCard/common-info.html?reestrNumber=1770823464018000027). Проводится работа по подготовке конкурсной документации  для проведения открытого конкурса на выполнение работы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2018 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проводились опросы по программе выборочного наблюдения рациона питания населения  с охватом 45 тыс. домохозяйств во всех субъектах Российской Федерации.
Доведены средства до территориальных органов Росстата на приобретение расходных материалов для офисного оборудования, оказание услуг связи, командировочные расходы, обучение привлекаемого временного переписного персонала специалистами ТОГС, проведение контрольных мероприятий,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 же заключены гражданско-правовые договора с временным переписным персоналом для выполнения работ, связанных с проведением выборочного наблюдения рациона питания населения.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</si>
  <si>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мае 2018 г. приказом Росстата от 25.05.2018 № 323 утвержден календарный план подготовки, проведения и обработки итогов Выборочного наблюдения доходов населения и участия в социальных программах на 2018-2020 годы.
Заключены государственные контракты: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(от 14.05.2018 № 24-СДП/242-2018/ЛАНИТ-1) (http://zakupki.gov.ru/epz/contract/contractCard/common-info.html?reestrNumber=1770823464018000027) и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(от 23.05.2018  № 32-НР-СДП-2018/НИИ-1).
Доведены средства до территориальных органов Росстата и заключены гражданско-правовые договора с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оказание услуг связи.
Проводятся работы по  формированию обобщенного информационного фонда наблюдения.
</t>
  </si>
  <si>
    <t xml:space="preserve">В рамках подготовки к проведению комплексного наблюдения утверждены: Календарный план, подготовки проведения и обработки итогов Комплексного наблюдения условий жизни населения на 2018-2019 годы (приказ Росстата от 02.02.2018 № 47);  Основные методологические и организационные положения Комплексного наблюдения условий жизни населения (приказ Росстата от 11.05.2018 № 292).
Утверждена и размещена на сайте zakupki.gov.ru конкурсная документация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(извещение о проведении открытого конкурса от 18.05.2018  № 0173100011918000058).Заключен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(http://zakupki.gov.ru/epz/contract/contractCard/common-info.html?reestrNumber=1770823464018000027).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t>
  </si>
  <si>
    <t>В январе - мае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г. и дополнены 13.04.2018 г. , за январь 2018 года - 26.02.2018 г., за январь-февраль 2018 года - 26.03.2018 г., за январь-март - 24.04.2018 г. и дополнены 23.05.2018 г. (http://www.gks.ru/wps/wcm/connect/rosstat_main/rosstat/ru/statistics/wages/). Заключено доп.соглашение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численности и заработной платы работников по категориям в организациях социальной сферы и науки.В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на проведение обследования численности и заработной платы работников по категориям в организациях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t>
  </si>
  <si>
    <t>Проведен анализ международного стандарта природно-экономического учета,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и система показателей, характеризующих эффективность использования природных ресурсов по отдельным видам. Проведено обучение персонала Росстата работе с модернизированной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Разработана централизованная система обработки данных для автоматизации процедур подготовик и проведения обследований с использованием планшетных компьютеров. Проведен анализ организационных и методологических положений выборочного обследования доходов населения в РФ и программы общеевропейского обследования EU-SILC. Проведен анализ международного опыта и предложены методологические подходы к построению демографических таблиц смертности для населения РФ.Проведен анализ методологических особенностей проведения переписей населения и организации текущего учета населения в России на соответствие международным рекомендациям и современным практикам в зарубежных странах. Обеспечено участие сотрудников Росстата в международных мероприятиях по тематике Проекта.</t>
  </si>
  <si>
    <t xml:space="preserve">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и разработана система показателей, характеризующих эффективность использования природных ресурсов по отдельным видам (природно-биологические, почвенно-земельные и минерально-энергетические). </t>
  </si>
  <si>
    <t>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включая сопоставительный анализ ключевых спецификаций, принципов операционализации переменных, включенных в программы обследований, и эффективности процедур обработки данных. Проведен анализ международного опыта и предложены методологические подходы к построению демографических таблиц смертности для населения РФ.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t>
  </si>
  <si>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совещании по национальным счетам и индексам потребительских цен.
Разработана программа и проект учебного пособия для организации и проведения обучения по теме: "Формирование выборки для проведения статистических наблюдений"</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</si>
  <si>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310 работ. Принято 3 акта Правительства Российской Федерации по внесению изменений в Федеральный план статистических работ. Подготовлен отчет о результатах выполнения Плана научно-исследовательских работ Росстата за 2017 год. За 5месяцев 2018 года подготовлено и утверждено 8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</si>
  <si>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Подготовлен отчет о результатах выполнения Плана научно-исследовательских работ Росстата за 2017 год, утвержденного приказом Росстата от 12.12.2016 № 788 (с изм. и доп.). В соответствии с Государственным контрактом от 18.07.2017 № 85-НР-2017-2018/Технократ-1 осуществляется выполнение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За 5 месяцев 2018 года подготовлено и утверждено 8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5 научно-исследовательских работ по следующим темам: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(Государственный контракт от 08.05.2018 № 23-НР-2018/МИРЭА-1);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(Государственный контракт от 16.05.2018  № 25-НР-2018/АБК-1);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(Государственный контракт от 21.05.2018 № 28-НР-2018/РЭУ-1);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(Государственный контракт от 21.05.2018 № 29-НР-2018/АБК-2);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(Государственный контракт от 28.05.2018 № 30-НР-2018/РЭУ-2). 
</t>
  </si>
  <si>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Приказом Росстата от 28.03.2018 № 139 утверждены отдельные документы пробной переписи населения 2018 год.  Приказом Росстата от 15.05.2018 № 309 утверждены формы переписных листов пробной переписи населения 2018 года.  Утверждены и размещены на официальном сайте единой информационной системы в сфере закупок конкурсные документации по темам: «Разработка алгоритмов проведения импутации при создании автоматизированной системы для обработки материалов ВПН-2020» (извещение о проведении открытого конкурса от 11.04.2018 № 0173100011918000037); «Разработка алгоритмов обеспечения конфиденциальности данных при создании автоматизированной системы для обработки материалов ВПН-2020» (извещение о проведении открытого конкурса от 11.04.2018  № 0173100011918000038);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(извещение о проведении открытого конкурса от 26.04.2018 №0173100011918000048);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(извещение о проведении открытого конкурса от  26.04.2018 №0173100011918000049);   "Поставка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(извещение о проведении открытого конкурса от 18.05.2018 №0173100011918000059); "Поставка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(извещение о проведении открытого конкурса от 31.05.2018 №0173100011918000070). Проводятся работы по согласованию технических заданий: -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 -на выполнение работ, связанных с обработкой материалов и получением итогов пробной переписи населения 2018 года.Разрабатывается техническая документация на поставку технческих средств для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t>
  </si>
  <si>
    <t>Утверждены и размещены  конкурсные документации  на сайте   zakupki.gov.ru  по темам: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(извещение о проведении открытого конкурса от 26.04.2018 №0173100011918000048);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 (извещение о проведении открытого конкурса от 26.04.2018 №0173100011918000049) ; "Поставка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(извещение о проведении открытого конкурса от 31.05.2018 №0173100011918000070);  "Поставка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(извещение о проведении открытого конкурса от 18.05.2018 №0173100011918000059). Проводятся работы по согласованию технического задания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 Разрабатывается техническая документация на поставку технических средств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Доведены средства до территориальных органов Росстата на приобретение расходных материалов для офисного оборудования и оказание услуг связи.</t>
  </si>
  <si>
    <t>Утверждена и размещена  конкурсная документация  на сайте zakupki.gov.ru  по теме: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(извещение о проведении открытого конкурса от 26.04.2018 №0173100011918000049). Проводятся работы по согласованию технического задания навыполнение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 Проводятся работы по согласованию технического задания на выполнение работ, связанных с обработкой материалов и получением итогов пробной переписи населения 2018 года.  Доведены средства до территориальных органов Росстата на заключение гражданско-правовых договоров с администраторами ЛВС, кодировщиками статистической инофрмации,  операторами ввода статистической инофрмации, операторами формального и логического контроля,  администраторами по сбору информациис планшетного компьютера, связанных со сбором сведений о населении, их обработкой и подведением итогов пробной переписи населения 2018 года.</t>
  </si>
  <si>
    <t xml:space="preserve">В январе-феврале 2018 г. проводились работы по разработке и согласованию технического задания на подготовку систематизированной статистической информации по качеству и доступности услуг для ее официальной публикации в виде тематического сборника. 
Заключен государственный контракт от 14.05.2018 № 24-СДП/242-2018/ЛАНИТ-1на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  (http://zakupki.gov.ru/epz/contract/contractCard/common-info.html?reestrNumber=1770823464018000027). 
Проводится  работа по подготовке конкурсной документации  для проведения открытого конкурса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t>
  </si>
  <si>
    <t>Проведено обучение персонала Росстата работе с модернизированной АС ГС ОФСН. Доработана и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третья очередь работ и внедрена в промышленную эксплуатацию доработанная  система;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</si>
  <si>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по темам: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(извещение о проведении открытого конкурса от 26.04.2018 №0173100011918000045);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(извещение о проведении открытого конкурса от 26.04.2018 №0173100011918000046);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очередь)"(извещение о проведении открытого конкурса от 26.04.2018 № 0173100011918000047);«Поставка запасных частей, комплектующих и принадлежностей для обеспечения функционирования информационно-вычислительной системы Росстата (ИВС Росстата)» (извещение о проведении открытого конкурса от 27.04.2018 №0173100011918000050);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  и размещена 27.04.2018 на сайте zakupki.gov.ru  (извещение о проведении открытого конкурса от №0173100011918000052);"Выполнение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(извещение о проведении открытого конкурса от  18.05.2018 №0173100011918000056); "Поставка расходных материалов к автоматизированным рабочим местам  информационно-вычислительной системы Росстата (ИВС Росстата) (первая очередь)"   (извещение о проведении открытого конкурса от  31.05.2018 №0173100011918000068).Заключены государственные контракты на тему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и на тему "Предоставление правительственной специальной документальной связи" (от 23.04.2018 №1А/2018-48).Проводятся работы по согласованию технического задания на выполнение работ по приведению систем защиты информации (ИВС Росстата), на приобретение оборудования и расходных материалов для автоматизированных рабочих мест ИВС Росстата. 
</t>
  </si>
  <si>
    <t>Утверждены и размещены 11.04.2018 на официальном сайте единой информационной системы в сфере закупок конкурсные документации по темам: «Разработка алгоритмов проведения импутации при создании автоматизированной системы для обработки материалов ВПН-2020» (извещение о проведении открытого конкурса  № 0173100011918000037); «Разработка алгоритмов обеспечения конфиденциальности данных при создании автоматизированной системы для обработки материалов ВПН-2020» (извещение о проведении открытого конкурса № 0173100011918000038).</t>
  </si>
  <si>
    <t>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Заключен Государственный Контракт №38-НР-ВСХП-2018/СТАТЭКОН-1 от 28 мая 2018 г. на выполнение научно-исследовательской работы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</si>
</sst>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b/>
      <sz val="14"/>
      <name val="Times New Roman"/>
      <family val="1"/>
      <charset val="204"/>
    </font>
    <font>
      <u/>
      <sz val="14"/>
      <name val="Times New Roman"/>
      <family val="1"/>
      <charset val="204"/>
    </font>
    <font>
      <sz val="14"/>
      <name val="Calibri"/>
      <family val="2"/>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8">
    <xf numFmtId="0" fontId="0" fillId="0" borderId="0" xfId="0" applyNumberFormat="1" applyFont="1"/>
    <xf numFmtId="0" fontId="1" fillId="0" borderId="0" xfId="0" applyNumberFormat="1" applyFont="1" applyFill="1"/>
    <xf numFmtId="0" fontId="1" fillId="0" borderId="0" xfId="0" applyNumberFormat="1" applyFont="1"/>
    <xf numFmtId="49"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1" fillId="2" borderId="0" xfId="0" applyNumberFormat="1" applyFont="1" applyFill="1"/>
    <xf numFmtId="0"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14"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4" fillId="0" borderId="1" xfId="0" applyNumberFormat="1" applyFont="1" applyFill="1" applyBorder="1" applyAlignment="1">
      <alignment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14"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4" xfId="0" applyNumberFormat="1" applyFont="1" applyFill="1" applyBorder="1" applyAlignment="1">
      <alignment horizontal="justify" vertical="top" wrapText="1"/>
    </xf>
    <xf numFmtId="0" fontId="4"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9"/>
  <sheetViews>
    <sheetView tabSelected="1" view="pageBreakPreview" zoomScale="64" zoomScaleNormal="60" zoomScaleSheetLayoutView="64" workbookViewId="0">
      <selection activeCell="H10" sqref="H10"/>
    </sheetView>
  </sheetViews>
  <sheetFormatPr defaultColWidth="25" defaultRowHeight="18.75" x14ac:dyDescent="0.3"/>
  <cols>
    <col min="1" max="1" width="4.5703125" style="2" customWidth="1"/>
    <col min="2" max="2" width="38.5703125" style="2" customWidth="1"/>
    <col min="3" max="3" width="6.28515625" style="2" customWidth="1"/>
    <col min="4" max="4" width="25" style="2" customWidth="1"/>
    <col min="5" max="5" width="14.7109375" style="2" customWidth="1"/>
    <col min="6" max="6" width="13.85546875" style="2" customWidth="1"/>
    <col min="7" max="7" width="16" style="2" customWidth="1"/>
    <col min="8" max="8" width="114.42578125" style="2" customWidth="1"/>
    <col min="9" max="9" width="20" style="1" customWidth="1"/>
    <col min="10" max="10" width="18.5703125" style="2" customWidth="1"/>
    <col min="11" max="11" width="15.7109375" style="5" customWidth="1"/>
    <col min="12" max="12" width="16.5703125" style="2" customWidth="1"/>
    <col min="13" max="16384" width="25" style="2"/>
  </cols>
  <sheetData>
    <row r="1" spans="1:12" ht="26.45" customHeight="1" x14ac:dyDescent="0.3">
      <c r="A1" s="18" t="s">
        <v>82</v>
      </c>
      <c r="B1" s="18"/>
      <c r="C1" s="18"/>
      <c r="D1" s="18"/>
      <c r="E1" s="18"/>
      <c r="F1" s="18"/>
      <c r="G1" s="18"/>
      <c r="H1" s="18"/>
      <c r="I1" s="18"/>
      <c r="J1" s="18"/>
      <c r="K1" s="14"/>
      <c r="L1" s="18"/>
    </row>
    <row r="2" spans="1:12" ht="26.45" customHeight="1" x14ac:dyDescent="0.3">
      <c r="A2" s="16" t="s">
        <v>83</v>
      </c>
      <c r="B2" s="16"/>
      <c r="C2" s="16"/>
      <c r="D2" s="16"/>
      <c r="E2" s="16"/>
      <c r="F2" s="16"/>
      <c r="G2" s="16"/>
      <c r="H2" s="16"/>
      <c r="I2" s="16"/>
      <c r="J2" s="16"/>
      <c r="K2" s="25"/>
      <c r="L2" s="16"/>
    </row>
    <row r="3" spans="1:12" ht="26.45" customHeight="1" x14ac:dyDescent="0.3">
      <c r="A3" s="16" t="s">
        <v>84</v>
      </c>
      <c r="B3" s="16"/>
      <c r="C3" s="16"/>
      <c r="D3" s="16"/>
      <c r="E3" s="16"/>
      <c r="F3" s="16"/>
      <c r="G3" s="16"/>
      <c r="H3" s="16"/>
      <c r="I3" s="16"/>
      <c r="J3" s="16"/>
      <c r="K3" s="25"/>
      <c r="L3" s="16"/>
    </row>
    <row r="4" spans="1:12" ht="69.95" customHeight="1" x14ac:dyDescent="0.3">
      <c r="A4" s="26" t="s">
        <v>85</v>
      </c>
      <c r="B4" s="26" t="s">
        <v>86</v>
      </c>
      <c r="C4" s="26" t="s">
        <v>87</v>
      </c>
      <c r="D4" s="26" t="s">
        <v>88</v>
      </c>
      <c r="E4" s="26" t="s">
        <v>89</v>
      </c>
      <c r="F4" s="26" t="s">
        <v>90</v>
      </c>
      <c r="G4" s="26" t="s">
        <v>91</v>
      </c>
      <c r="H4" s="26" t="s">
        <v>92</v>
      </c>
      <c r="I4" s="26" t="s">
        <v>93</v>
      </c>
      <c r="J4" s="26"/>
      <c r="K4" s="27"/>
      <c r="L4" s="26" t="s">
        <v>94</v>
      </c>
    </row>
    <row r="5" spans="1:12" ht="150" customHeight="1" x14ac:dyDescent="0.3">
      <c r="A5" s="26"/>
      <c r="B5" s="26"/>
      <c r="C5" s="26"/>
      <c r="D5" s="26"/>
      <c r="E5" s="26"/>
      <c r="F5" s="26"/>
      <c r="G5" s="26"/>
      <c r="H5" s="26"/>
      <c r="I5" s="4" t="s">
        <v>95</v>
      </c>
      <c r="J5" s="4" t="s">
        <v>96</v>
      </c>
      <c r="K5" s="13" t="s">
        <v>97</v>
      </c>
      <c r="L5" s="26"/>
    </row>
    <row r="6" spans="1:12" ht="16.899999999999999" customHeight="1" x14ac:dyDescent="0.3">
      <c r="A6" s="4" t="s">
        <v>98</v>
      </c>
      <c r="B6" s="4" t="s">
        <v>99</v>
      </c>
      <c r="C6" s="4" t="s">
        <v>100</v>
      </c>
      <c r="D6" s="4" t="s">
        <v>101</v>
      </c>
      <c r="E6" s="4" t="s">
        <v>102</v>
      </c>
      <c r="F6" s="4" t="s">
        <v>103</v>
      </c>
      <c r="G6" s="4" t="s">
        <v>104</v>
      </c>
      <c r="H6" s="4" t="s">
        <v>105</v>
      </c>
      <c r="I6" s="4" t="s">
        <v>106</v>
      </c>
      <c r="J6" s="4" t="s">
        <v>107</v>
      </c>
      <c r="K6" s="13" t="s">
        <v>108</v>
      </c>
      <c r="L6" s="4" t="s">
        <v>109</v>
      </c>
    </row>
    <row r="7" spans="1:12" ht="21.95" customHeight="1" x14ac:dyDescent="0.3">
      <c r="A7" s="18" t="s">
        <v>2</v>
      </c>
      <c r="B7" s="18"/>
      <c r="C7" s="18"/>
      <c r="D7" s="18"/>
      <c r="E7" s="18"/>
      <c r="F7" s="18"/>
      <c r="G7" s="18"/>
      <c r="H7" s="18"/>
      <c r="I7" s="18"/>
      <c r="J7" s="18"/>
      <c r="K7" s="14"/>
      <c r="L7" s="18"/>
    </row>
    <row r="8" spans="1:12" ht="21.95" customHeight="1" x14ac:dyDescent="0.3">
      <c r="A8" s="18" t="s">
        <v>5</v>
      </c>
      <c r="B8" s="18"/>
      <c r="C8" s="18"/>
      <c r="D8" s="18"/>
      <c r="E8" s="18"/>
      <c r="F8" s="18"/>
      <c r="G8" s="18"/>
      <c r="H8" s="18"/>
      <c r="I8" s="18"/>
      <c r="J8" s="18"/>
      <c r="K8" s="14"/>
      <c r="L8" s="18"/>
    </row>
    <row r="9" spans="1:12" ht="25.5" customHeight="1" x14ac:dyDescent="0.3">
      <c r="A9" s="6"/>
      <c r="B9" s="6" t="s">
        <v>3</v>
      </c>
      <c r="C9" s="6" t="s">
        <v>3</v>
      </c>
      <c r="D9" s="6" t="s">
        <v>4</v>
      </c>
      <c r="E9" s="6" t="s">
        <v>4</v>
      </c>
      <c r="F9" s="6" t="s">
        <v>4</v>
      </c>
      <c r="G9" s="6" t="s">
        <v>4</v>
      </c>
      <c r="H9" s="6" t="s">
        <v>4</v>
      </c>
      <c r="I9" s="7">
        <f>I10+I24+I43+I59+I74+I110+I123</f>
        <v>19178903.100000001</v>
      </c>
      <c r="J9" s="7">
        <f t="shared" ref="J9:L9" si="0">J10+J24+J43+J59+J74+J110+J123</f>
        <v>16523076.600000001</v>
      </c>
      <c r="K9" s="7">
        <f t="shared" si="0"/>
        <v>4773804.5</v>
      </c>
      <c r="L9" s="7">
        <f t="shared" si="0"/>
        <v>3235342.51</v>
      </c>
    </row>
    <row r="10" spans="1:12" s="1" customFormat="1" ht="183.75" customHeight="1" x14ac:dyDescent="0.3">
      <c r="A10" s="6" t="s">
        <v>6</v>
      </c>
      <c r="B10" s="8" t="s">
        <v>7</v>
      </c>
      <c r="C10" s="6" t="s">
        <v>3</v>
      </c>
      <c r="D10" s="6" t="s">
        <v>8</v>
      </c>
      <c r="E10" s="6" t="s">
        <v>9</v>
      </c>
      <c r="F10" s="6"/>
      <c r="G10" s="6" t="s">
        <v>4</v>
      </c>
      <c r="H10" s="9" t="s">
        <v>160</v>
      </c>
      <c r="I10" s="7">
        <f>I11+I15+I19</f>
        <v>14112746.500000002</v>
      </c>
      <c r="J10" s="7">
        <f t="shared" ref="J10" si="1">J11+J15+J19</f>
        <v>11456936.300000001</v>
      </c>
      <c r="K10" s="7">
        <f>K11+K15+K19</f>
        <v>4325591.3</v>
      </c>
      <c r="L10" s="7">
        <f>L11+L15+L19</f>
        <v>1543712.51</v>
      </c>
    </row>
    <row r="11" spans="1:12" s="1" customFormat="1" ht="276.75" customHeight="1" x14ac:dyDescent="0.3">
      <c r="A11" s="6" t="s">
        <v>10</v>
      </c>
      <c r="B11" s="8" t="s">
        <v>11</v>
      </c>
      <c r="C11" s="6" t="s">
        <v>3</v>
      </c>
      <c r="D11" s="6" t="s">
        <v>12</v>
      </c>
      <c r="E11" s="10">
        <v>44196</v>
      </c>
      <c r="F11" s="6"/>
      <c r="G11" s="6" t="s">
        <v>4</v>
      </c>
      <c r="H11" s="9" t="s">
        <v>144</v>
      </c>
      <c r="I11" s="7">
        <v>13012902.4</v>
      </c>
      <c r="J11" s="7">
        <v>10357867.199999999</v>
      </c>
      <c r="K11" s="7">
        <v>4094882.3</v>
      </c>
      <c r="L11" s="7">
        <v>614345.69999999995</v>
      </c>
    </row>
    <row r="12" spans="1:12" s="1" customFormat="1" ht="98.25" customHeight="1" x14ac:dyDescent="0.3">
      <c r="A12" s="6"/>
      <c r="B12" s="8" t="s">
        <v>0</v>
      </c>
      <c r="C12" s="18"/>
      <c r="D12" s="18"/>
      <c r="E12" s="18"/>
      <c r="F12" s="18"/>
      <c r="G12" s="18"/>
      <c r="H12" s="18"/>
      <c r="I12" s="18"/>
      <c r="J12" s="18"/>
      <c r="K12" s="18"/>
      <c r="L12" s="18"/>
    </row>
    <row r="13" spans="1:12" s="1" customFormat="1" ht="119.25" customHeight="1" x14ac:dyDescent="0.3">
      <c r="A13" s="6"/>
      <c r="B13" s="8" t="s">
        <v>1</v>
      </c>
      <c r="C13" s="18"/>
      <c r="D13" s="18"/>
      <c r="E13" s="18"/>
      <c r="F13" s="18"/>
      <c r="G13" s="18"/>
      <c r="H13" s="18"/>
      <c r="I13" s="18"/>
      <c r="J13" s="18"/>
      <c r="K13" s="18"/>
      <c r="L13" s="18"/>
    </row>
    <row r="14" spans="1:12" s="1" customFormat="1" ht="387.75" customHeight="1" x14ac:dyDescent="0.3">
      <c r="A14" s="6"/>
      <c r="B14" s="8" t="s">
        <v>138</v>
      </c>
      <c r="C14" s="6"/>
      <c r="D14" s="8" t="s">
        <v>139</v>
      </c>
      <c r="E14" s="11">
        <v>43250</v>
      </c>
      <c r="F14" s="10">
        <v>43250</v>
      </c>
      <c r="G14" s="6" t="s">
        <v>3</v>
      </c>
      <c r="H14" s="6" t="s">
        <v>3</v>
      </c>
      <c r="I14" s="6" t="s">
        <v>3</v>
      </c>
      <c r="J14" s="6" t="s">
        <v>3</v>
      </c>
      <c r="K14" s="6" t="s">
        <v>3</v>
      </c>
      <c r="L14" s="6" t="s">
        <v>3</v>
      </c>
    </row>
    <row r="15" spans="1:12" s="1" customFormat="1" ht="381" customHeight="1" x14ac:dyDescent="0.3">
      <c r="A15" s="18" t="s">
        <v>110</v>
      </c>
      <c r="B15" s="16" t="s">
        <v>111</v>
      </c>
      <c r="C15" s="18" t="s">
        <v>3</v>
      </c>
      <c r="D15" s="18" t="s">
        <v>12</v>
      </c>
      <c r="E15" s="20">
        <v>44196</v>
      </c>
      <c r="F15" s="18"/>
      <c r="G15" s="18" t="s">
        <v>4</v>
      </c>
      <c r="H15" s="19" t="s">
        <v>161</v>
      </c>
      <c r="I15" s="14">
        <v>46949.3</v>
      </c>
      <c r="J15" s="14">
        <v>46949.3</v>
      </c>
      <c r="K15" s="14">
        <v>7000</v>
      </c>
      <c r="L15" s="14">
        <v>26993.3</v>
      </c>
    </row>
    <row r="16" spans="1:12" s="1" customFormat="1" ht="371.25" customHeight="1" x14ac:dyDescent="0.3">
      <c r="A16" s="18"/>
      <c r="B16" s="16"/>
      <c r="C16" s="18"/>
      <c r="D16" s="18"/>
      <c r="E16" s="18"/>
      <c r="F16" s="18"/>
      <c r="G16" s="18"/>
      <c r="H16" s="24"/>
      <c r="I16" s="14"/>
      <c r="J16" s="14"/>
      <c r="K16" s="14"/>
      <c r="L16" s="14"/>
    </row>
    <row r="17" spans="1:12" s="1" customFormat="1" ht="99" customHeight="1" x14ac:dyDescent="0.3">
      <c r="A17" s="6"/>
      <c r="B17" s="8" t="s">
        <v>0</v>
      </c>
      <c r="C17" s="18"/>
      <c r="D17" s="18"/>
      <c r="E17" s="18"/>
      <c r="F17" s="18"/>
      <c r="G17" s="18"/>
      <c r="H17" s="18"/>
      <c r="I17" s="18"/>
      <c r="J17" s="18"/>
      <c r="K17" s="18"/>
      <c r="L17" s="18"/>
    </row>
    <row r="18" spans="1:12" s="1" customFormat="1" ht="117.75" customHeight="1" x14ac:dyDescent="0.3">
      <c r="A18" s="6"/>
      <c r="B18" s="8" t="s">
        <v>1</v>
      </c>
      <c r="C18" s="18"/>
      <c r="D18" s="18"/>
      <c r="E18" s="18"/>
      <c r="F18" s="18"/>
      <c r="G18" s="18"/>
      <c r="H18" s="18"/>
      <c r="I18" s="18"/>
      <c r="J18" s="18"/>
      <c r="K18" s="18"/>
      <c r="L18" s="18"/>
    </row>
    <row r="19" spans="1:12" s="1" customFormat="1" ht="376.5" customHeight="1" x14ac:dyDescent="0.3">
      <c r="A19" s="18" t="s">
        <v>14</v>
      </c>
      <c r="B19" s="16" t="s">
        <v>15</v>
      </c>
      <c r="C19" s="18" t="s">
        <v>3</v>
      </c>
      <c r="D19" s="18" t="s">
        <v>16</v>
      </c>
      <c r="E19" s="20">
        <v>44196</v>
      </c>
      <c r="F19" s="18"/>
      <c r="G19" s="18" t="s">
        <v>4</v>
      </c>
      <c r="H19" s="19" t="s">
        <v>167</v>
      </c>
      <c r="I19" s="14">
        <v>1052894.8</v>
      </c>
      <c r="J19" s="14">
        <v>1052119.8</v>
      </c>
      <c r="K19" s="14">
        <v>223709</v>
      </c>
      <c r="L19" s="14">
        <v>902373.51</v>
      </c>
    </row>
    <row r="20" spans="1:12" s="1" customFormat="1" ht="409.5" customHeight="1" x14ac:dyDescent="0.3">
      <c r="A20" s="18"/>
      <c r="B20" s="16"/>
      <c r="C20" s="18"/>
      <c r="D20" s="18"/>
      <c r="E20" s="20"/>
      <c r="F20" s="18"/>
      <c r="G20" s="18"/>
      <c r="H20" s="19"/>
      <c r="I20" s="14"/>
      <c r="J20" s="14"/>
      <c r="K20" s="14"/>
      <c r="L20" s="14"/>
    </row>
    <row r="21" spans="1:12" s="1" customFormat="1" ht="144" customHeight="1" x14ac:dyDescent="0.3">
      <c r="A21" s="18"/>
      <c r="B21" s="16"/>
      <c r="C21" s="18"/>
      <c r="D21" s="18"/>
      <c r="E21" s="20"/>
      <c r="F21" s="18"/>
      <c r="G21" s="18"/>
      <c r="H21" s="19"/>
      <c r="I21" s="14"/>
      <c r="J21" s="14"/>
      <c r="K21" s="14"/>
      <c r="L21" s="14"/>
    </row>
    <row r="22" spans="1:12" s="1" customFormat="1" ht="96.75" customHeight="1" x14ac:dyDescent="0.3">
      <c r="A22" s="6"/>
      <c r="B22" s="8" t="s">
        <v>0</v>
      </c>
      <c r="C22" s="18"/>
      <c r="D22" s="18"/>
      <c r="E22" s="18"/>
      <c r="F22" s="18"/>
      <c r="G22" s="18"/>
      <c r="H22" s="18"/>
      <c r="I22" s="18"/>
      <c r="J22" s="18"/>
      <c r="K22" s="18"/>
      <c r="L22" s="18"/>
    </row>
    <row r="23" spans="1:12" s="1" customFormat="1" ht="116.25" customHeight="1" x14ac:dyDescent="0.3">
      <c r="A23" s="6"/>
      <c r="B23" s="8" t="s">
        <v>1</v>
      </c>
      <c r="C23" s="18"/>
      <c r="D23" s="18"/>
      <c r="E23" s="18"/>
      <c r="F23" s="18"/>
      <c r="G23" s="18"/>
      <c r="H23" s="18"/>
      <c r="I23" s="18"/>
      <c r="J23" s="18"/>
      <c r="K23" s="18"/>
      <c r="L23" s="18"/>
    </row>
    <row r="24" spans="1:12" s="1" customFormat="1" ht="409.5" customHeight="1" x14ac:dyDescent="0.3">
      <c r="A24" s="18" t="s">
        <v>17</v>
      </c>
      <c r="B24" s="16" t="s">
        <v>18</v>
      </c>
      <c r="C24" s="18" t="s">
        <v>3</v>
      </c>
      <c r="D24" s="18" t="s">
        <v>8</v>
      </c>
      <c r="E24" s="18" t="s">
        <v>9</v>
      </c>
      <c r="F24" s="18"/>
      <c r="G24" s="18" t="s">
        <v>4</v>
      </c>
      <c r="H24" s="19" t="s">
        <v>162</v>
      </c>
      <c r="I24" s="14">
        <f>I27+I30+I35+I39</f>
        <v>2820458.3</v>
      </c>
      <c r="J24" s="14">
        <f>J27+J30+J35+J39</f>
        <v>2820458.3</v>
      </c>
      <c r="K24" s="14">
        <f>K27+K30+K35+K39</f>
        <v>16714.900000000001</v>
      </c>
      <c r="L24" s="14">
        <f>L27+L30+L35+L39</f>
        <v>367739.9</v>
      </c>
    </row>
    <row r="25" spans="1:12" s="1" customFormat="1" ht="409.6" customHeight="1" x14ac:dyDescent="0.3">
      <c r="A25" s="18"/>
      <c r="B25" s="16"/>
      <c r="C25" s="18"/>
      <c r="D25" s="18"/>
      <c r="E25" s="18"/>
      <c r="F25" s="18"/>
      <c r="G25" s="18"/>
      <c r="H25" s="19"/>
      <c r="I25" s="14"/>
      <c r="J25" s="14"/>
      <c r="K25" s="14"/>
      <c r="L25" s="14"/>
    </row>
    <row r="26" spans="1:12" s="1" customFormat="1" ht="360" customHeight="1" x14ac:dyDescent="0.3">
      <c r="A26" s="18"/>
      <c r="B26" s="16"/>
      <c r="C26" s="18"/>
      <c r="D26" s="18"/>
      <c r="E26" s="18"/>
      <c r="F26" s="18"/>
      <c r="G26" s="18"/>
      <c r="H26" s="19"/>
      <c r="I26" s="14"/>
      <c r="J26" s="14"/>
      <c r="K26" s="14"/>
      <c r="L26" s="14"/>
    </row>
    <row r="27" spans="1:12" s="1" customFormat="1" ht="177" customHeight="1" x14ac:dyDescent="0.3">
      <c r="A27" s="6" t="s">
        <v>19</v>
      </c>
      <c r="B27" s="8" t="s">
        <v>20</v>
      </c>
      <c r="C27" s="6" t="s">
        <v>3</v>
      </c>
      <c r="D27" s="6" t="s">
        <v>21</v>
      </c>
      <c r="E27" s="10">
        <v>44196</v>
      </c>
      <c r="F27" s="6"/>
      <c r="G27" s="6" t="s">
        <v>4</v>
      </c>
      <c r="H27" s="9" t="s">
        <v>168</v>
      </c>
      <c r="I27" s="7">
        <v>20000</v>
      </c>
      <c r="J27" s="7">
        <v>20000</v>
      </c>
      <c r="K27" s="7">
        <v>0</v>
      </c>
      <c r="L27" s="7">
        <v>0</v>
      </c>
    </row>
    <row r="28" spans="1:12" s="1" customFormat="1" ht="100.5" customHeight="1" x14ac:dyDescent="0.3">
      <c r="A28" s="6"/>
      <c r="B28" s="8" t="s">
        <v>0</v>
      </c>
      <c r="C28" s="16"/>
      <c r="D28" s="16"/>
      <c r="E28" s="16"/>
      <c r="F28" s="16"/>
      <c r="G28" s="16"/>
      <c r="H28" s="16"/>
      <c r="I28" s="16"/>
      <c r="J28" s="16"/>
      <c r="K28" s="16"/>
      <c r="L28" s="16"/>
    </row>
    <row r="29" spans="1:12" s="1" customFormat="1" ht="114" customHeight="1" x14ac:dyDescent="0.3">
      <c r="A29" s="6"/>
      <c r="B29" s="8" t="s">
        <v>1</v>
      </c>
      <c r="C29" s="16"/>
      <c r="D29" s="16"/>
      <c r="E29" s="16"/>
      <c r="F29" s="16"/>
      <c r="G29" s="16"/>
      <c r="H29" s="16"/>
      <c r="I29" s="16"/>
      <c r="J29" s="16"/>
      <c r="K29" s="16"/>
      <c r="L29" s="16"/>
    </row>
    <row r="30" spans="1:12" s="1" customFormat="1" ht="409.6" customHeight="1" x14ac:dyDescent="0.3">
      <c r="A30" s="18" t="s">
        <v>22</v>
      </c>
      <c r="B30" s="16" t="s">
        <v>112</v>
      </c>
      <c r="C30" s="18" t="s">
        <v>3</v>
      </c>
      <c r="D30" s="18" t="s">
        <v>113</v>
      </c>
      <c r="E30" s="20">
        <v>44196</v>
      </c>
      <c r="F30" s="18"/>
      <c r="G30" s="18" t="s">
        <v>4</v>
      </c>
      <c r="H30" s="19" t="s">
        <v>140</v>
      </c>
      <c r="I30" s="14">
        <v>1638627.7</v>
      </c>
      <c r="J30" s="14">
        <v>1638627.7</v>
      </c>
      <c r="K30" s="14">
        <v>16597.400000000001</v>
      </c>
      <c r="L30" s="14">
        <v>367622.40000000002</v>
      </c>
    </row>
    <row r="31" spans="1:12" s="1" customFormat="1" ht="158.25" customHeight="1" x14ac:dyDescent="0.3">
      <c r="A31" s="18"/>
      <c r="B31" s="16"/>
      <c r="C31" s="18"/>
      <c r="D31" s="18"/>
      <c r="E31" s="18"/>
      <c r="F31" s="18"/>
      <c r="G31" s="18"/>
      <c r="H31" s="19"/>
      <c r="I31" s="14"/>
      <c r="J31" s="14"/>
      <c r="K31" s="14"/>
      <c r="L31" s="14"/>
    </row>
    <row r="32" spans="1:12" s="1" customFormat="1" ht="138.75" customHeight="1" x14ac:dyDescent="0.3">
      <c r="A32" s="18"/>
      <c r="B32" s="16"/>
      <c r="C32" s="18"/>
      <c r="D32" s="18"/>
      <c r="E32" s="18"/>
      <c r="F32" s="18"/>
      <c r="G32" s="18"/>
      <c r="H32" s="19"/>
      <c r="I32" s="14"/>
      <c r="J32" s="14"/>
      <c r="K32" s="14"/>
      <c r="L32" s="14"/>
    </row>
    <row r="33" spans="1:12" s="1" customFormat="1" ht="99" customHeight="1" x14ac:dyDescent="0.3">
      <c r="A33" s="6"/>
      <c r="B33" s="8" t="s">
        <v>0</v>
      </c>
      <c r="C33" s="18"/>
      <c r="D33" s="18"/>
      <c r="E33" s="18"/>
      <c r="F33" s="18"/>
      <c r="G33" s="18"/>
      <c r="H33" s="18"/>
      <c r="I33" s="18"/>
      <c r="J33" s="18"/>
      <c r="K33" s="18"/>
      <c r="L33" s="18"/>
    </row>
    <row r="34" spans="1:12" s="1" customFormat="1" ht="116.25" customHeight="1" x14ac:dyDescent="0.3">
      <c r="A34" s="6"/>
      <c r="B34" s="8" t="s">
        <v>1</v>
      </c>
      <c r="C34" s="16"/>
      <c r="D34" s="16"/>
      <c r="E34" s="16"/>
      <c r="F34" s="16"/>
      <c r="G34" s="16"/>
      <c r="H34" s="16"/>
      <c r="I34" s="16"/>
      <c r="J34" s="16"/>
      <c r="K34" s="16"/>
      <c r="L34" s="16"/>
    </row>
    <row r="35" spans="1:12" s="1" customFormat="1" ht="409.6" customHeight="1" x14ac:dyDescent="0.3">
      <c r="A35" s="18" t="s">
        <v>23</v>
      </c>
      <c r="B35" s="16" t="s">
        <v>114</v>
      </c>
      <c r="C35" s="18" t="s">
        <v>3</v>
      </c>
      <c r="D35" s="18" t="s">
        <v>16</v>
      </c>
      <c r="E35" s="20">
        <v>44196</v>
      </c>
      <c r="F35" s="18"/>
      <c r="G35" s="18" t="s">
        <v>4</v>
      </c>
      <c r="H35" s="19" t="s">
        <v>163</v>
      </c>
      <c r="I35" s="14">
        <v>834515.8</v>
      </c>
      <c r="J35" s="14">
        <v>834515.8</v>
      </c>
      <c r="K35" s="14">
        <v>117.5</v>
      </c>
      <c r="L35" s="14">
        <v>117.5</v>
      </c>
    </row>
    <row r="36" spans="1:12" s="1" customFormat="1" ht="356.25" customHeight="1" x14ac:dyDescent="0.3">
      <c r="A36" s="18"/>
      <c r="B36" s="16"/>
      <c r="C36" s="18"/>
      <c r="D36" s="18"/>
      <c r="E36" s="18"/>
      <c r="F36" s="18"/>
      <c r="G36" s="18"/>
      <c r="H36" s="19"/>
      <c r="I36" s="14"/>
      <c r="J36" s="14"/>
      <c r="K36" s="14"/>
      <c r="L36" s="14"/>
    </row>
    <row r="37" spans="1:12" s="1" customFormat="1" ht="97.5" customHeight="1" x14ac:dyDescent="0.3">
      <c r="A37" s="6"/>
      <c r="B37" s="8" t="s">
        <v>0</v>
      </c>
      <c r="C37" s="18"/>
      <c r="D37" s="18"/>
      <c r="E37" s="18"/>
      <c r="F37" s="18"/>
      <c r="G37" s="18"/>
      <c r="H37" s="18"/>
      <c r="I37" s="18"/>
      <c r="J37" s="18"/>
      <c r="K37" s="18"/>
      <c r="L37" s="18"/>
    </row>
    <row r="38" spans="1:12" s="1" customFormat="1" ht="118.5" customHeight="1" x14ac:dyDescent="0.3">
      <c r="A38" s="6"/>
      <c r="B38" s="8" t="s">
        <v>1</v>
      </c>
      <c r="C38" s="16"/>
      <c r="D38" s="16"/>
      <c r="E38" s="16"/>
      <c r="F38" s="16"/>
      <c r="G38" s="16"/>
      <c r="H38" s="16"/>
      <c r="I38" s="16"/>
      <c r="J38" s="16"/>
      <c r="K38" s="16"/>
      <c r="L38" s="16"/>
    </row>
    <row r="39" spans="1:12" s="1" customFormat="1" ht="409.6" customHeight="1" x14ac:dyDescent="0.3">
      <c r="A39" s="18" t="s">
        <v>24</v>
      </c>
      <c r="B39" s="16" t="s">
        <v>115</v>
      </c>
      <c r="C39" s="18" t="s">
        <v>3</v>
      </c>
      <c r="D39" s="18" t="s">
        <v>16</v>
      </c>
      <c r="E39" s="18" t="s">
        <v>13</v>
      </c>
      <c r="F39" s="18"/>
      <c r="G39" s="18" t="s">
        <v>4</v>
      </c>
      <c r="H39" s="19" t="s">
        <v>164</v>
      </c>
      <c r="I39" s="14">
        <v>327314.8</v>
      </c>
      <c r="J39" s="14">
        <v>327314.8</v>
      </c>
      <c r="K39" s="14">
        <v>0</v>
      </c>
      <c r="L39" s="14">
        <v>0</v>
      </c>
    </row>
    <row r="40" spans="1:12" s="1" customFormat="1" ht="132.75" customHeight="1" x14ac:dyDescent="0.3">
      <c r="A40" s="18"/>
      <c r="B40" s="16"/>
      <c r="C40" s="18"/>
      <c r="D40" s="18"/>
      <c r="E40" s="18"/>
      <c r="F40" s="18"/>
      <c r="G40" s="18"/>
      <c r="H40" s="19"/>
      <c r="I40" s="14"/>
      <c r="J40" s="14"/>
      <c r="K40" s="14"/>
      <c r="L40" s="14"/>
    </row>
    <row r="41" spans="1:12" s="1" customFormat="1" ht="96.75" customHeight="1" x14ac:dyDescent="0.3">
      <c r="A41" s="6"/>
      <c r="B41" s="8" t="s">
        <v>0</v>
      </c>
      <c r="C41" s="18"/>
      <c r="D41" s="18"/>
      <c r="E41" s="18"/>
      <c r="F41" s="18"/>
      <c r="G41" s="18"/>
      <c r="H41" s="18"/>
      <c r="I41" s="18"/>
      <c r="J41" s="18"/>
      <c r="K41" s="18"/>
      <c r="L41" s="18"/>
    </row>
    <row r="42" spans="1:12" s="1" customFormat="1" ht="118.5" customHeight="1" x14ac:dyDescent="0.3">
      <c r="A42" s="6"/>
      <c r="B42" s="8" t="s">
        <v>1</v>
      </c>
      <c r="C42" s="16"/>
      <c r="D42" s="16"/>
      <c r="E42" s="16"/>
      <c r="F42" s="16"/>
      <c r="G42" s="16"/>
      <c r="H42" s="16"/>
      <c r="I42" s="16"/>
      <c r="J42" s="16"/>
      <c r="K42" s="16"/>
      <c r="L42" s="16"/>
    </row>
    <row r="43" spans="1:12" s="1" customFormat="1" ht="243" customHeight="1" x14ac:dyDescent="0.3">
      <c r="A43" s="18" t="s">
        <v>25</v>
      </c>
      <c r="B43" s="16" t="s">
        <v>26</v>
      </c>
      <c r="C43" s="18" t="s">
        <v>3</v>
      </c>
      <c r="D43" s="18" t="s">
        <v>8</v>
      </c>
      <c r="E43" s="18" t="s">
        <v>27</v>
      </c>
      <c r="F43" s="18"/>
      <c r="G43" s="18" t="s">
        <v>4</v>
      </c>
      <c r="H43" s="19" t="s">
        <v>145</v>
      </c>
      <c r="I43" s="14">
        <f>I46+I50+I53+I56</f>
        <v>393893.7</v>
      </c>
      <c r="J43" s="14">
        <f t="shared" ref="J43" si="2">J46+J50+J53+J56</f>
        <v>393893.7</v>
      </c>
      <c r="K43" s="14">
        <f>K46+K50+K53+K56</f>
        <v>39895.299999999996</v>
      </c>
      <c r="L43" s="14">
        <f>L46+L50+L53+L56</f>
        <v>280312.90000000002</v>
      </c>
    </row>
    <row r="44" spans="1:12" s="1" customFormat="1" ht="99.75" customHeight="1" x14ac:dyDescent="0.3">
      <c r="A44" s="18"/>
      <c r="B44" s="16"/>
      <c r="C44" s="18"/>
      <c r="D44" s="18"/>
      <c r="E44" s="18"/>
      <c r="F44" s="18"/>
      <c r="G44" s="18"/>
      <c r="H44" s="19"/>
      <c r="I44" s="14"/>
      <c r="J44" s="14"/>
      <c r="K44" s="14"/>
      <c r="L44" s="14"/>
    </row>
    <row r="45" spans="1:12" s="1" customFormat="1" ht="200.25" customHeight="1" x14ac:dyDescent="0.3">
      <c r="A45" s="18"/>
      <c r="B45" s="16"/>
      <c r="C45" s="18"/>
      <c r="D45" s="18"/>
      <c r="E45" s="18"/>
      <c r="F45" s="18"/>
      <c r="G45" s="18"/>
      <c r="H45" s="19"/>
      <c r="I45" s="14"/>
      <c r="J45" s="14"/>
      <c r="K45" s="14"/>
      <c r="L45" s="14"/>
    </row>
    <row r="46" spans="1:12" s="1" customFormat="1" ht="291" customHeight="1" x14ac:dyDescent="0.3">
      <c r="A46" s="18" t="s">
        <v>28</v>
      </c>
      <c r="B46" s="16" t="s">
        <v>116</v>
      </c>
      <c r="C46" s="18" t="s">
        <v>3</v>
      </c>
      <c r="D46" s="18" t="s">
        <v>29</v>
      </c>
      <c r="E46" s="20">
        <v>43465</v>
      </c>
      <c r="F46" s="18"/>
      <c r="G46" s="18" t="s">
        <v>4</v>
      </c>
      <c r="H46" s="19" t="s">
        <v>169</v>
      </c>
      <c r="I46" s="14">
        <v>7840</v>
      </c>
      <c r="J46" s="14">
        <v>7840</v>
      </c>
      <c r="K46" s="14">
        <v>0</v>
      </c>
      <c r="L46" s="14">
        <v>6340</v>
      </c>
    </row>
    <row r="47" spans="1:12" s="1" customFormat="1" ht="141.75" customHeight="1" x14ac:dyDescent="0.3">
      <c r="A47" s="18"/>
      <c r="B47" s="16"/>
      <c r="C47" s="18"/>
      <c r="D47" s="18"/>
      <c r="E47" s="18"/>
      <c r="F47" s="18"/>
      <c r="G47" s="18"/>
      <c r="H47" s="19"/>
      <c r="I47" s="14"/>
      <c r="J47" s="14"/>
      <c r="K47" s="14"/>
      <c r="L47" s="14"/>
    </row>
    <row r="48" spans="1:12" s="1" customFormat="1" ht="97.5" customHeight="1" x14ac:dyDescent="0.3">
      <c r="A48" s="6"/>
      <c r="B48" s="8" t="s">
        <v>0</v>
      </c>
      <c r="C48" s="18"/>
      <c r="D48" s="18"/>
      <c r="E48" s="18"/>
      <c r="F48" s="18"/>
      <c r="G48" s="18"/>
      <c r="H48" s="18"/>
      <c r="I48" s="18"/>
      <c r="J48" s="18"/>
      <c r="K48" s="18"/>
      <c r="L48" s="18"/>
    </row>
    <row r="49" spans="1:12" s="1" customFormat="1" ht="120.75" customHeight="1" x14ac:dyDescent="0.3">
      <c r="A49" s="6"/>
      <c r="B49" s="8" t="s">
        <v>1</v>
      </c>
      <c r="C49" s="16"/>
      <c r="D49" s="16"/>
      <c r="E49" s="16"/>
      <c r="F49" s="16"/>
      <c r="G49" s="16"/>
      <c r="H49" s="16"/>
      <c r="I49" s="16"/>
      <c r="J49" s="16"/>
      <c r="K49" s="16"/>
      <c r="L49" s="16"/>
    </row>
    <row r="50" spans="1:12" s="1" customFormat="1" ht="216" customHeight="1" x14ac:dyDescent="0.3">
      <c r="A50" s="3" t="s">
        <v>31</v>
      </c>
      <c r="B50" s="8" t="s">
        <v>127</v>
      </c>
      <c r="C50" s="6" t="s">
        <v>3</v>
      </c>
      <c r="D50" s="6" t="s">
        <v>16</v>
      </c>
      <c r="E50" s="10">
        <v>43465</v>
      </c>
      <c r="F50" s="6"/>
      <c r="G50" s="6" t="s">
        <v>4</v>
      </c>
      <c r="H50" s="9" t="s">
        <v>146</v>
      </c>
      <c r="I50" s="7">
        <v>76434.3</v>
      </c>
      <c r="J50" s="7">
        <v>76434.3</v>
      </c>
      <c r="K50" s="7">
        <v>0</v>
      </c>
      <c r="L50" s="7">
        <v>72643.8</v>
      </c>
    </row>
    <row r="51" spans="1:12" s="1" customFormat="1" ht="95.25" customHeight="1" x14ac:dyDescent="0.3">
      <c r="A51" s="6"/>
      <c r="B51" s="8" t="s">
        <v>0</v>
      </c>
      <c r="C51" s="18"/>
      <c r="D51" s="18"/>
      <c r="E51" s="18"/>
      <c r="F51" s="18"/>
      <c r="G51" s="18"/>
      <c r="H51" s="18"/>
      <c r="I51" s="18"/>
      <c r="J51" s="18"/>
      <c r="K51" s="18"/>
      <c r="L51" s="18"/>
    </row>
    <row r="52" spans="1:12" s="1" customFormat="1" ht="123.75" customHeight="1" x14ac:dyDescent="0.3">
      <c r="A52" s="6"/>
      <c r="B52" s="8" t="s">
        <v>1</v>
      </c>
      <c r="C52" s="16"/>
      <c r="D52" s="16"/>
      <c r="E52" s="16"/>
      <c r="F52" s="16"/>
      <c r="G52" s="16"/>
      <c r="H52" s="16"/>
      <c r="I52" s="16"/>
      <c r="J52" s="16"/>
      <c r="K52" s="16"/>
      <c r="L52" s="16"/>
    </row>
    <row r="53" spans="1:12" s="1" customFormat="1" ht="237" customHeight="1" x14ac:dyDescent="0.3">
      <c r="A53" s="3" t="s">
        <v>32</v>
      </c>
      <c r="B53" s="8" t="s">
        <v>117</v>
      </c>
      <c r="C53" s="6" t="s">
        <v>3</v>
      </c>
      <c r="D53" s="6" t="s">
        <v>16</v>
      </c>
      <c r="E53" s="10">
        <v>43465</v>
      </c>
      <c r="F53" s="6"/>
      <c r="G53" s="6" t="s">
        <v>4</v>
      </c>
      <c r="H53" s="9" t="s">
        <v>136</v>
      </c>
      <c r="I53" s="7">
        <v>111563.3</v>
      </c>
      <c r="J53" s="7">
        <v>111563.3</v>
      </c>
      <c r="K53" s="7">
        <v>6053.7</v>
      </c>
      <c r="L53" s="7">
        <v>89839.9</v>
      </c>
    </row>
    <row r="54" spans="1:12" s="1" customFormat="1" ht="99" customHeight="1" x14ac:dyDescent="0.3">
      <c r="A54" s="6"/>
      <c r="B54" s="8" t="s">
        <v>0</v>
      </c>
      <c r="C54" s="18"/>
      <c r="D54" s="18"/>
      <c r="E54" s="18"/>
      <c r="F54" s="18"/>
      <c r="G54" s="18"/>
      <c r="H54" s="18"/>
      <c r="I54" s="18"/>
      <c r="J54" s="18"/>
      <c r="K54" s="18"/>
      <c r="L54" s="18"/>
    </row>
    <row r="55" spans="1:12" s="1" customFormat="1" ht="116.25" customHeight="1" x14ac:dyDescent="0.3">
      <c r="A55" s="6"/>
      <c r="B55" s="8" t="s">
        <v>1</v>
      </c>
      <c r="C55" s="16"/>
      <c r="D55" s="16"/>
      <c r="E55" s="16"/>
      <c r="F55" s="16"/>
      <c r="G55" s="16"/>
      <c r="H55" s="16"/>
      <c r="I55" s="16"/>
      <c r="J55" s="16"/>
      <c r="K55" s="16"/>
      <c r="L55" s="16"/>
    </row>
    <row r="56" spans="1:12" s="1" customFormat="1" ht="237.75" customHeight="1" x14ac:dyDescent="0.3">
      <c r="A56" s="3" t="s">
        <v>130</v>
      </c>
      <c r="B56" s="8" t="s">
        <v>128</v>
      </c>
      <c r="C56" s="8"/>
      <c r="D56" s="8" t="s">
        <v>129</v>
      </c>
      <c r="E56" s="11">
        <v>43465</v>
      </c>
      <c r="F56" s="8"/>
      <c r="G56" s="8"/>
      <c r="H56" s="9" t="s">
        <v>134</v>
      </c>
      <c r="I56" s="7">
        <v>198056.1</v>
      </c>
      <c r="J56" s="7">
        <v>198056.1</v>
      </c>
      <c r="K56" s="7">
        <v>33841.599999999999</v>
      </c>
      <c r="L56" s="7">
        <v>111489.2</v>
      </c>
    </row>
    <row r="57" spans="1:12" s="1" customFormat="1" ht="99" customHeight="1" x14ac:dyDescent="0.3">
      <c r="A57" s="6"/>
      <c r="B57" s="8" t="s">
        <v>0</v>
      </c>
      <c r="C57" s="18"/>
      <c r="D57" s="18"/>
      <c r="E57" s="18"/>
      <c r="F57" s="18"/>
      <c r="G57" s="18"/>
      <c r="H57" s="18"/>
      <c r="I57" s="18"/>
      <c r="J57" s="18"/>
      <c r="K57" s="18"/>
      <c r="L57" s="18"/>
    </row>
    <row r="58" spans="1:12" s="1" customFormat="1" ht="118.5" customHeight="1" x14ac:dyDescent="0.3">
      <c r="A58" s="6"/>
      <c r="B58" s="8" t="s">
        <v>1</v>
      </c>
      <c r="C58" s="16"/>
      <c r="D58" s="16"/>
      <c r="E58" s="16"/>
      <c r="F58" s="16"/>
      <c r="G58" s="16"/>
      <c r="H58" s="16"/>
      <c r="I58" s="16"/>
      <c r="J58" s="16"/>
      <c r="K58" s="16"/>
      <c r="L58" s="16"/>
    </row>
    <row r="59" spans="1:12" s="1" customFormat="1" ht="383.25" customHeight="1" x14ac:dyDescent="0.3">
      <c r="A59" s="18" t="s">
        <v>33</v>
      </c>
      <c r="B59" s="16" t="s">
        <v>34</v>
      </c>
      <c r="C59" s="18" t="s">
        <v>3</v>
      </c>
      <c r="D59" s="18" t="s">
        <v>8</v>
      </c>
      <c r="E59" s="18" t="s">
        <v>9</v>
      </c>
      <c r="F59" s="18"/>
      <c r="G59" s="18" t="s">
        <v>4</v>
      </c>
      <c r="H59" s="19" t="s">
        <v>147</v>
      </c>
      <c r="I59" s="14">
        <f>I61+I65+I68+I71</f>
        <v>89758.3</v>
      </c>
      <c r="J59" s="14">
        <f t="shared" ref="J59" si="3">J61+J65+J68+J71</f>
        <v>89742</v>
      </c>
      <c r="K59" s="14">
        <f>K61+K65+K68+K71</f>
        <v>16.3</v>
      </c>
      <c r="L59" s="14">
        <f>L61+L65+L68+L71</f>
        <v>64768.3</v>
      </c>
    </row>
    <row r="60" spans="1:12" s="1" customFormat="1" ht="54.75" customHeight="1" x14ac:dyDescent="0.3">
      <c r="A60" s="18"/>
      <c r="B60" s="16"/>
      <c r="C60" s="18"/>
      <c r="D60" s="18"/>
      <c r="E60" s="18"/>
      <c r="F60" s="18"/>
      <c r="G60" s="18"/>
      <c r="H60" s="19"/>
      <c r="I60" s="14"/>
      <c r="J60" s="14"/>
      <c r="K60" s="14"/>
      <c r="L60" s="14"/>
    </row>
    <row r="61" spans="1:12" s="1" customFormat="1" ht="349.5" customHeight="1" x14ac:dyDescent="0.3">
      <c r="A61" s="18" t="s">
        <v>35</v>
      </c>
      <c r="B61" s="16" t="s">
        <v>118</v>
      </c>
      <c r="C61" s="18" t="s">
        <v>3</v>
      </c>
      <c r="D61" s="18" t="s">
        <v>16</v>
      </c>
      <c r="E61" s="18" t="s">
        <v>13</v>
      </c>
      <c r="F61" s="18"/>
      <c r="G61" s="18" t="s">
        <v>4</v>
      </c>
      <c r="H61" s="19" t="s">
        <v>148</v>
      </c>
      <c r="I61" s="14">
        <v>65635.8</v>
      </c>
      <c r="J61" s="14">
        <v>65630</v>
      </c>
      <c r="K61" s="14">
        <v>5.8</v>
      </c>
      <c r="L61" s="14">
        <v>59045.8</v>
      </c>
    </row>
    <row r="62" spans="1:12" ht="6.75" customHeight="1" x14ac:dyDescent="0.3">
      <c r="A62" s="18"/>
      <c r="B62" s="16"/>
      <c r="C62" s="18"/>
      <c r="D62" s="18"/>
      <c r="E62" s="18"/>
      <c r="F62" s="18"/>
      <c r="G62" s="18"/>
      <c r="H62" s="19"/>
      <c r="I62" s="14"/>
      <c r="J62" s="14"/>
      <c r="K62" s="14"/>
      <c r="L62" s="14"/>
    </row>
    <row r="63" spans="1:12" s="1" customFormat="1" ht="99" customHeight="1" x14ac:dyDescent="0.3">
      <c r="A63" s="6"/>
      <c r="B63" s="8" t="s">
        <v>0</v>
      </c>
      <c r="C63" s="18"/>
      <c r="D63" s="18"/>
      <c r="E63" s="18"/>
      <c r="F63" s="18"/>
      <c r="G63" s="18"/>
      <c r="H63" s="18"/>
      <c r="I63" s="18"/>
      <c r="J63" s="18"/>
      <c r="K63" s="18"/>
      <c r="L63" s="18"/>
    </row>
    <row r="64" spans="1:12" ht="122.25" customHeight="1" x14ac:dyDescent="0.3">
      <c r="A64" s="6"/>
      <c r="B64" s="8" t="s">
        <v>1</v>
      </c>
      <c r="C64" s="16"/>
      <c r="D64" s="16"/>
      <c r="E64" s="16"/>
      <c r="F64" s="16"/>
      <c r="G64" s="16"/>
      <c r="H64" s="16"/>
      <c r="I64" s="16"/>
      <c r="J64" s="16"/>
      <c r="K64" s="16"/>
      <c r="L64" s="16"/>
    </row>
    <row r="65" spans="1:12" s="1" customFormat="1" ht="182.25" customHeight="1" x14ac:dyDescent="0.3">
      <c r="A65" s="6" t="s">
        <v>36</v>
      </c>
      <c r="B65" s="8" t="s">
        <v>119</v>
      </c>
      <c r="C65" s="6" t="s">
        <v>3</v>
      </c>
      <c r="D65" s="6" t="s">
        <v>16</v>
      </c>
      <c r="E65" s="10">
        <v>44196</v>
      </c>
      <c r="F65" s="6"/>
      <c r="G65" s="6" t="s">
        <v>4</v>
      </c>
      <c r="H65" s="9" t="s">
        <v>149</v>
      </c>
      <c r="I65" s="7">
        <v>10000</v>
      </c>
      <c r="J65" s="7">
        <v>10000</v>
      </c>
      <c r="K65" s="7">
        <v>0</v>
      </c>
      <c r="L65" s="7">
        <v>0</v>
      </c>
    </row>
    <row r="66" spans="1:12" s="1" customFormat="1" ht="99" customHeight="1" x14ac:dyDescent="0.3">
      <c r="A66" s="6"/>
      <c r="B66" s="8" t="s">
        <v>0</v>
      </c>
      <c r="C66" s="18"/>
      <c r="D66" s="18"/>
      <c r="E66" s="18"/>
      <c r="F66" s="18"/>
      <c r="G66" s="18"/>
      <c r="H66" s="18"/>
      <c r="I66" s="18"/>
      <c r="J66" s="18"/>
      <c r="K66" s="18"/>
      <c r="L66" s="18"/>
    </row>
    <row r="67" spans="1:12" ht="123" customHeight="1" x14ac:dyDescent="0.3">
      <c r="A67" s="6"/>
      <c r="B67" s="8" t="s">
        <v>1</v>
      </c>
      <c r="C67" s="16"/>
      <c r="D67" s="16"/>
      <c r="E67" s="16"/>
      <c r="F67" s="16"/>
      <c r="G67" s="16"/>
      <c r="H67" s="16"/>
      <c r="I67" s="16"/>
      <c r="J67" s="16"/>
      <c r="K67" s="16"/>
      <c r="L67" s="16"/>
    </row>
    <row r="68" spans="1:12" s="1" customFormat="1" ht="279" customHeight="1" x14ac:dyDescent="0.3">
      <c r="A68" s="6" t="s">
        <v>37</v>
      </c>
      <c r="B68" s="8" t="s">
        <v>38</v>
      </c>
      <c r="C68" s="6" t="s">
        <v>3</v>
      </c>
      <c r="D68" s="6" t="s">
        <v>39</v>
      </c>
      <c r="E68" s="6" t="s">
        <v>13</v>
      </c>
      <c r="F68" s="6"/>
      <c r="G68" s="6" t="s">
        <v>4</v>
      </c>
      <c r="H68" s="9" t="s">
        <v>150</v>
      </c>
      <c r="I68" s="7">
        <v>14112</v>
      </c>
      <c r="J68" s="7">
        <v>14112</v>
      </c>
      <c r="K68" s="7">
        <v>0</v>
      </c>
      <c r="L68" s="7">
        <v>5712</v>
      </c>
    </row>
    <row r="69" spans="1:12" s="1" customFormat="1" ht="100.5" customHeight="1" x14ac:dyDescent="0.3">
      <c r="A69" s="6"/>
      <c r="B69" s="8" t="s">
        <v>0</v>
      </c>
      <c r="C69" s="18"/>
      <c r="D69" s="18"/>
      <c r="E69" s="18"/>
      <c r="F69" s="18"/>
      <c r="G69" s="18"/>
      <c r="H69" s="18"/>
      <c r="I69" s="18"/>
      <c r="J69" s="18"/>
      <c r="K69" s="18"/>
      <c r="L69" s="18"/>
    </row>
    <row r="70" spans="1:12" s="1" customFormat="1" ht="120" customHeight="1" x14ac:dyDescent="0.3">
      <c r="A70" s="6"/>
      <c r="B70" s="8" t="s">
        <v>1</v>
      </c>
      <c r="C70" s="16"/>
      <c r="D70" s="16"/>
      <c r="E70" s="16"/>
      <c r="F70" s="16"/>
      <c r="G70" s="16"/>
      <c r="H70" s="16"/>
      <c r="I70" s="16"/>
      <c r="J70" s="16"/>
      <c r="K70" s="16"/>
      <c r="L70" s="16"/>
    </row>
    <row r="71" spans="1:12" s="1" customFormat="1" ht="214.5" customHeight="1" x14ac:dyDescent="0.3">
      <c r="A71" s="3" t="s">
        <v>131</v>
      </c>
      <c r="B71" s="8" t="s">
        <v>132</v>
      </c>
      <c r="C71" s="6" t="s">
        <v>3</v>
      </c>
      <c r="D71" s="6" t="s">
        <v>133</v>
      </c>
      <c r="E71" s="10">
        <v>44196</v>
      </c>
      <c r="F71" s="6"/>
      <c r="G71" s="6" t="s">
        <v>4</v>
      </c>
      <c r="H71" s="9" t="s">
        <v>40</v>
      </c>
      <c r="I71" s="7">
        <v>10.5</v>
      </c>
      <c r="J71" s="7">
        <v>0</v>
      </c>
      <c r="K71" s="7">
        <v>10.5</v>
      </c>
      <c r="L71" s="7">
        <v>10.5</v>
      </c>
    </row>
    <row r="72" spans="1:12" s="1" customFormat="1" ht="97.5" customHeight="1" x14ac:dyDescent="0.3">
      <c r="A72" s="6"/>
      <c r="B72" s="8" t="s">
        <v>0</v>
      </c>
      <c r="C72" s="18"/>
      <c r="D72" s="18"/>
      <c r="E72" s="18"/>
      <c r="F72" s="18"/>
      <c r="G72" s="18"/>
      <c r="H72" s="18"/>
      <c r="I72" s="18"/>
      <c r="J72" s="18"/>
      <c r="K72" s="18"/>
      <c r="L72" s="18"/>
    </row>
    <row r="73" spans="1:12" s="1" customFormat="1" ht="120.75" customHeight="1" x14ac:dyDescent="0.3">
      <c r="A73" s="6"/>
      <c r="B73" s="8" t="s">
        <v>1</v>
      </c>
      <c r="C73" s="16"/>
      <c r="D73" s="16"/>
      <c r="E73" s="16"/>
      <c r="F73" s="16"/>
      <c r="G73" s="16"/>
      <c r="H73" s="16"/>
      <c r="I73" s="16"/>
      <c r="J73" s="16"/>
      <c r="K73" s="16"/>
      <c r="L73" s="16"/>
    </row>
    <row r="74" spans="1:12" s="1" customFormat="1" ht="409.6" customHeight="1" x14ac:dyDescent="0.3">
      <c r="A74" s="18" t="s">
        <v>41</v>
      </c>
      <c r="B74" s="16" t="s">
        <v>42</v>
      </c>
      <c r="C74" s="18" t="s">
        <v>3</v>
      </c>
      <c r="D74" s="18" t="s">
        <v>8</v>
      </c>
      <c r="E74" s="18" t="s">
        <v>9</v>
      </c>
      <c r="F74" s="18"/>
      <c r="G74" s="18" t="s">
        <v>4</v>
      </c>
      <c r="H74" s="19" t="s">
        <v>151</v>
      </c>
      <c r="I74" s="14">
        <f>I81+I86+I90+I95+I100+I105</f>
        <v>619489.19999999995</v>
      </c>
      <c r="J74" s="14">
        <f t="shared" ref="J74" si="4">J81+J86+J90+J95+J100+J105</f>
        <v>619489.20000000007</v>
      </c>
      <c r="K74" s="14">
        <f>K81+K86+K90+K95+K100+K105</f>
        <v>123396</v>
      </c>
      <c r="L74" s="14">
        <f>L81+L86+L90+L95+L100+L105</f>
        <v>169382.59999999998</v>
      </c>
    </row>
    <row r="75" spans="1:12" s="1" customFormat="1" ht="409.6" customHeight="1" x14ac:dyDescent="0.3">
      <c r="A75" s="18"/>
      <c r="B75" s="16"/>
      <c r="C75" s="18"/>
      <c r="D75" s="18"/>
      <c r="E75" s="18"/>
      <c r="F75" s="18"/>
      <c r="G75" s="18"/>
      <c r="H75" s="19"/>
      <c r="I75" s="14"/>
      <c r="J75" s="14"/>
      <c r="K75" s="14"/>
      <c r="L75" s="14"/>
    </row>
    <row r="76" spans="1:12" s="1" customFormat="1" ht="409.6" customHeight="1" x14ac:dyDescent="0.3">
      <c r="A76" s="18"/>
      <c r="B76" s="16"/>
      <c r="C76" s="18"/>
      <c r="D76" s="18"/>
      <c r="E76" s="18"/>
      <c r="F76" s="18"/>
      <c r="G76" s="18"/>
      <c r="H76" s="19"/>
      <c r="I76" s="14"/>
      <c r="J76" s="14"/>
      <c r="K76" s="14"/>
      <c r="L76" s="14"/>
    </row>
    <row r="77" spans="1:12" s="1" customFormat="1" ht="220.5" customHeight="1" x14ac:dyDescent="0.3">
      <c r="A77" s="18"/>
      <c r="B77" s="16"/>
      <c r="C77" s="18"/>
      <c r="D77" s="18"/>
      <c r="E77" s="18"/>
      <c r="F77" s="18"/>
      <c r="G77" s="18"/>
      <c r="H77" s="19"/>
      <c r="I77" s="14"/>
      <c r="J77" s="14"/>
      <c r="K77" s="14"/>
      <c r="L77" s="14"/>
    </row>
    <row r="78" spans="1:12" s="1" customFormat="1" ht="69" customHeight="1" x14ac:dyDescent="0.3">
      <c r="A78" s="18"/>
      <c r="B78" s="16"/>
      <c r="C78" s="18"/>
      <c r="D78" s="18"/>
      <c r="E78" s="18"/>
      <c r="F78" s="18"/>
      <c r="G78" s="18"/>
      <c r="H78" s="19"/>
      <c r="I78" s="14"/>
      <c r="J78" s="14"/>
      <c r="K78" s="14"/>
      <c r="L78" s="14"/>
    </row>
    <row r="79" spans="1:12" s="1" customFormat="1" ht="55.5" customHeight="1" x14ac:dyDescent="0.3">
      <c r="A79" s="18"/>
      <c r="B79" s="16"/>
      <c r="C79" s="18"/>
      <c r="D79" s="18"/>
      <c r="E79" s="18"/>
      <c r="F79" s="18"/>
      <c r="G79" s="18"/>
      <c r="H79" s="19"/>
      <c r="I79" s="14"/>
      <c r="J79" s="14"/>
      <c r="K79" s="14"/>
      <c r="L79" s="14"/>
    </row>
    <row r="80" spans="1:12" s="1" customFormat="1" ht="409.5" customHeight="1" x14ac:dyDescent="0.3">
      <c r="A80" s="18"/>
      <c r="B80" s="16"/>
      <c r="C80" s="18"/>
      <c r="D80" s="18"/>
      <c r="E80" s="18"/>
      <c r="F80" s="18"/>
      <c r="G80" s="18"/>
      <c r="H80" s="19"/>
      <c r="I80" s="14"/>
      <c r="J80" s="14"/>
      <c r="K80" s="14"/>
      <c r="L80" s="14"/>
    </row>
    <row r="81" spans="1:12" s="1" customFormat="1" ht="409.6" customHeight="1" x14ac:dyDescent="0.3">
      <c r="A81" s="18" t="s">
        <v>43</v>
      </c>
      <c r="B81" s="16" t="s">
        <v>44</v>
      </c>
      <c r="C81" s="18" t="s">
        <v>3</v>
      </c>
      <c r="D81" s="18" t="s">
        <v>45</v>
      </c>
      <c r="E81" s="18" t="s">
        <v>46</v>
      </c>
      <c r="F81" s="18"/>
      <c r="G81" s="18" t="s">
        <v>4</v>
      </c>
      <c r="H81" s="19" t="s">
        <v>152</v>
      </c>
      <c r="I81" s="14">
        <f>146427.6+33978.5</f>
        <v>180406.1</v>
      </c>
      <c r="J81" s="14">
        <v>182365.3</v>
      </c>
      <c r="K81" s="14">
        <v>79948.7</v>
      </c>
      <c r="L81" s="14">
        <f>78202.2+24324.92</f>
        <v>102527.12</v>
      </c>
    </row>
    <row r="82" spans="1:12" s="1" customFormat="1" ht="258" customHeight="1" x14ac:dyDescent="0.3">
      <c r="A82" s="18"/>
      <c r="B82" s="16"/>
      <c r="C82" s="18"/>
      <c r="D82" s="18"/>
      <c r="E82" s="18"/>
      <c r="F82" s="18"/>
      <c r="G82" s="18"/>
      <c r="H82" s="19"/>
      <c r="I82" s="14"/>
      <c r="J82" s="14"/>
      <c r="K82" s="14"/>
      <c r="L82" s="14"/>
    </row>
    <row r="83" spans="1:12" s="1" customFormat="1" ht="182.25" customHeight="1" x14ac:dyDescent="0.3">
      <c r="A83" s="18"/>
      <c r="B83" s="16"/>
      <c r="C83" s="18"/>
      <c r="D83" s="18"/>
      <c r="E83" s="18"/>
      <c r="F83" s="18"/>
      <c r="G83" s="18"/>
      <c r="H83" s="19"/>
      <c r="I83" s="14"/>
      <c r="J83" s="14"/>
      <c r="K83" s="14"/>
      <c r="L83" s="14"/>
    </row>
    <row r="84" spans="1:12" s="1" customFormat="1" ht="96.75" customHeight="1" x14ac:dyDescent="0.3">
      <c r="A84" s="6"/>
      <c r="B84" s="8" t="s">
        <v>0</v>
      </c>
      <c r="C84" s="18"/>
      <c r="D84" s="18"/>
      <c r="E84" s="18"/>
      <c r="F84" s="18"/>
      <c r="G84" s="18"/>
      <c r="H84" s="18"/>
      <c r="I84" s="18"/>
      <c r="J84" s="18"/>
      <c r="K84" s="18"/>
      <c r="L84" s="18"/>
    </row>
    <row r="85" spans="1:12" s="1" customFormat="1" ht="116.25" customHeight="1" x14ac:dyDescent="0.3">
      <c r="A85" s="6"/>
      <c r="B85" s="8" t="s">
        <v>1</v>
      </c>
      <c r="C85" s="16"/>
      <c r="D85" s="16"/>
      <c r="E85" s="16"/>
      <c r="F85" s="16"/>
      <c r="G85" s="16"/>
      <c r="H85" s="16"/>
      <c r="I85" s="16"/>
      <c r="J85" s="16"/>
      <c r="K85" s="16"/>
      <c r="L85" s="16"/>
    </row>
    <row r="86" spans="1:12" s="1" customFormat="1" ht="351" customHeight="1" x14ac:dyDescent="0.3">
      <c r="A86" s="18" t="s">
        <v>47</v>
      </c>
      <c r="B86" s="16" t="s">
        <v>48</v>
      </c>
      <c r="C86" s="18" t="s">
        <v>3</v>
      </c>
      <c r="D86" s="18" t="s">
        <v>45</v>
      </c>
      <c r="E86" s="20">
        <v>44196</v>
      </c>
      <c r="F86" s="18"/>
      <c r="G86" s="18" t="s">
        <v>4</v>
      </c>
      <c r="H86" s="19" t="s">
        <v>165</v>
      </c>
      <c r="I86" s="14">
        <f>2000+980</f>
        <v>2980</v>
      </c>
      <c r="J86" s="14">
        <v>5015.1000000000004</v>
      </c>
      <c r="K86" s="14">
        <v>0</v>
      </c>
      <c r="L86" s="14">
        <v>908.78</v>
      </c>
    </row>
    <row r="87" spans="1:12" s="1" customFormat="1" ht="148.5" customHeight="1" x14ac:dyDescent="0.3">
      <c r="A87" s="18"/>
      <c r="B87" s="16"/>
      <c r="C87" s="18"/>
      <c r="D87" s="18"/>
      <c r="E87" s="18"/>
      <c r="F87" s="18"/>
      <c r="G87" s="18"/>
      <c r="H87" s="19"/>
      <c r="I87" s="14"/>
      <c r="J87" s="14"/>
      <c r="K87" s="14"/>
      <c r="L87" s="14"/>
    </row>
    <row r="88" spans="1:12" s="1" customFormat="1" ht="99" customHeight="1" x14ac:dyDescent="0.3">
      <c r="A88" s="6"/>
      <c r="B88" s="8" t="s">
        <v>0</v>
      </c>
      <c r="C88" s="18"/>
      <c r="D88" s="18"/>
      <c r="E88" s="18"/>
      <c r="F88" s="18"/>
      <c r="G88" s="18"/>
      <c r="H88" s="18"/>
      <c r="I88" s="18"/>
      <c r="J88" s="18"/>
      <c r="K88" s="18"/>
      <c r="L88" s="18"/>
    </row>
    <row r="89" spans="1:12" s="1" customFormat="1" ht="117.75" customHeight="1" x14ac:dyDescent="0.3">
      <c r="A89" s="6"/>
      <c r="B89" s="8" t="s">
        <v>1</v>
      </c>
      <c r="C89" s="16"/>
      <c r="D89" s="16"/>
      <c r="E89" s="16"/>
      <c r="F89" s="16"/>
      <c r="G89" s="16"/>
      <c r="H89" s="16"/>
      <c r="I89" s="16"/>
      <c r="J89" s="16"/>
      <c r="K89" s="16"/>
      <c r="L89" s="16"/>
    </row>
    <row r="90" spans="1:12" s="1" customFormat="1" ht="409.6" customHeight="1" x14ac:dyDescent="0.3">
      <c r="A90" s="18" t="s">
        <v>49</v>
      </c>
      <c r="B90" s="16" t="s">
        <v>50</v>
      </c>
      <c r="C90" s="18" t="s">
        <v>3</v>
      </c>
      <c r="D90" s="18" t="s">
        <v>45</v>
      </c>
      <c r="E90" s="20">
        <v>44196</v>
      </c>
      <c r="F90" s="18"/>
      <c r="G90" s="18" t="s">
        <v>4</v>
      </c>
      <c r="H90" s="19" t="s">
        <v>153</v>
      </c>
      <c r="I90" s="14">
        <f>37008.1+146426.1</f>
        <v>183434.2</v>
      </c>
      <c r="J90" s="14">
        <v>185558.9</v>
      </c>
      <c r="K90" s="14">
        <f>7652+34170.8</f>
        <v>41822.800000000003</v>
      </c>
      <c r="L90" s="14">
        <f>16172.4+33874.24</f>
        <v>50046.64</v>
      </c>
    </row>
    <row r="91" spans="1:12" s="1" customFormat="1" ht="295.5" customHeight="1" x14ac:dyDescent="0.3">
      <c r="A91" s="18"/>
      <c r="B91" s="16"/>
      <c r="C91" s="18"/>
      <c r="D91" s="18"/>
      <c r="E91" s="18"/>
      <c r="F91" s="18"/>
      <c r="G91" s="18"/>
      <c r="H91" s="19"/>
      <c r="I91" s="14"/>
      <c r="J91" s="14"/>
      <c r="K91" s="14"/>
      <c r="L91" s="14"/>
    </row>
    <row r="92" spans="1:12" s="1" customFormat="1" ht="43.5" customHeight="1" x14ac:dyDescent="0.3">
      <c r="A92" s="18"/>
      <c r="B92" s="16"/>
      <c r="C92" s="18"/>
      <c r="D92" s="18"/>
      <c r="E92" s="18"/>
      <c r="F92" s="18"/>
      <c r="G92" s="18"/>
      <c r="H92" s="19"/>
      <c r="I92" s="14"/>
      <c r="J92" s="14"/>
      <c r="K92" s="14"/>
      <c r="L92" s="14"/>
    </row>
    <row r="93" spans="1:12" s="1" customFormat="1" ht="99" customHeight="1" x14ac:dyDescent="0.3">
      <c r="A93" s="6"/>
      <c r="B93" s="8" t="s">
        <v>0</v>
      </c>
      <c r="C93" s="18"/>
      <c r="D93" s="18"/>
      <c r="E93" s="18"/>
      <c r="F93" s="18"/>
      <c r="G93" s="18"/>
      <c r="H93" s="18"/>
      <c r="I93" s="18"/>
      <c r="J93" s="18"/>
      <c r="K93" s="18"/>
      <c r="L93" s="18"/>
    </row>
    <row r="94" spans="1:12" s="1" customFormat="1" ht="120" customHeight="1" x14ac:dyDescent="0.3">
      <c r="A94" s="6"/>
      <c r="B94" s="8" t="s">
        <v>1</v>
      </c>
      <c r="C94" s="16"/>
      <c r="D94" s="16"/>
      <c r="E94" s="16"/>
      <c r="F94" s="16"/>
      <c r="G94" s="16"/>
      <c r="H94" s="16"/>
      <c r="I94" s="16"/>
      <c r="J94" s="16"/>
      <c r="K94" s="16"/>
      <c r="L94" s="16"/>
    </row>
    <row r="95" spans="1:12" s="1" customFormat="1" ht="409.6" customHeight="1" x14ac:dyDescent="0.3">
      <c r="A95" s="18" t="s">
        <v>51</v>
      </c>
      <c r="B95" s="16" t="s">
        <v>52</v>
      </c>
      <c r="C95" s="18" t="s">
        <v>3</v>
      </c>
      <c r="D95" s="18" t="s">
        <v>45</v>
      </c>
      <c r="E95" s="20">
        <v>44196</v>
      </c>
      <c r="F95" s="18"/>
      <c r="G95" s="18" t="s">
        <v>4</v>
      </c>
      <c r="H95" s="19" t="s">
        <v>154</v>
      </c>
      <c r="I95" s="14">
        <f>160884+22048.7</f>
        <v>182932.7</v>
      </c>
      <c r="J95" s="14">
        <v>176964</v>
      </c>
      <c r="K95" s="14">
        <v>0</v>
      </c>
      <c r="L95" s="14">
        <v>14275.56</v>
      </c>
    </row>
    <row r="96" spans="1:12" s="1" customFormat="1" ht="142.5" customHeight="1" x14ac:dyDescent="0.3">
      <c r="A96" s="18"/>
      <c r="B96" s="16"/>
      <c r="C96" s="18"/>
      <c r="D96" s="18"/>
      <c r="E96" s="18"/>
      <c r="F96" s="18"/>
      <c r="G96" s="18"/>
      <c r="H96" s="19"/>
      <c r="I96" s="14"/>
      <c r="J96" s="14"/>
      <c r="K96" s="14"/>
      <c r="L96" s="14"/>
    </row>
    <row r="97" spans="1:12" s="1" customFormat="1" ht="100.5" customHeight="1" x14ac:dyDescent="0.3">
      <c r="A97" s="6"/>
      <c r="B97" s="8" t="s">
        <v>0</v>
      </c>
      <c r="C97" s="18"/>
      <c r="D97" s="18"/>
      <c r="E97" s="18"/>
      <c r="F97" s="18"/>
      <c r="G97" s="18"/>
      <c r="H97" s="18"/>
      <c r="I97" s="18"/>
      <c r="J97" s="18"/>
      <c r="K97" s="18"/>
      <c r="L97" s="18"/>
    </row>
    <row r="98" spans="1:12" s="1" customFormat="1" ht="121.5" customHeight="1" x14ac:dyDescent="0.3">
      <c r="A98" s="6"/>
      <c r="B98" s="8" t="s">
        <v>1</v>
      </c>
      <c r="C98" s="16"/>
      <c r="D98" s="16"/>
      <c r="E98" s="16"/>
      <c r="F98" s="16"/>
      <c r="G98" s="16"/>
      <c r="H98" s="16"/>
      <c r="I98" s="16"/>
      <c r="J98" s="16"/>
      <c r="K98" s="16"/>
      <c r="L98" s="16"/>
    </row>
    <row r="99" spans="1:12" s="1" customFormat="1" ht="195.75" customHeight="1" x14ac:dyDescent="0.3">
      <c r="A99" s="6" t="s">
        <v>121</v>
      </c>
      <c r="B99" s="8" t="s">
        <v>120</v>
      </c>
      <c r="C99" s="6"/>
      <c r="D99" s="6" t="s">
        <v>45</v>
      </c>
      <c r="E99" s="10">
        <v>43159</v>
      </c>
      <c r="F99" s="10">
        <v>43133</v>
      </c>
      <c r="G99" s="6"/>
      <c r="H99" s="6" t="s">
        <v>3</v>
      </c>
      <c r="I99" s="6" t="s">
        <v>3</v>
      </c>
      <c r="J99" s="6" t="s">
        <v>3</v>
      </c>
      <c r="K99" s="6" t="s">
        <v>3</v>
      </c>
      <c r="L99" s="6" t="s">
        <v>3</v>
      </c>
    </row>
    <row r="100" spans="1:12" s="1" customFormat="1" ht="409.6" customHeight="1" x14ac:dyDescent="0.3">
      <c r="A100" s="18" t="s">
        <v>53</v>
      </c>
      <c r="B100" s="16" t="s">
        <v>54</v>
      </c>
      <c r="C100" s="18" t="s">
        <v>3</v>
      </c>
      <c r="D100" s="18" t="s">
        <v>21</v>
      </c>
      <c r="E100" s="18" t="s">
        <v>30</v>
      </c>
      <c r="F100" s="18"/>
      <c r="G100" s="18" t="s">
        <v>4</v>
      </c>
      <c r="H100" s="19" t="s">
        <v>141</v>
      </c>
      <c r="I100" s="14">
        <f>43877.4+22091.3</f>
        <v>65968.7</v>
      </c>
      <c r="J100" s="14">
        <v>65818.399999999994</v>
      </c>
      <c r="K100" s="14">
        <v>0</v>
      </c>
      <c r="L100" s="14">
        <v>0</v>
      </c>
    </row>
    <row r="101" spans="1:12" s="1" customFormat="1" ht="235.5" customHeight="1" x14ac:dyDescent="0.3">
      <c r="A101" s="18"/>
      <c r="B101" s="16"/>
      <c r="C101" s="18"/>
      <c r="D101" s="18"/>
      <c r="E101" s="18"/>
      <c r="F101" s="18"/>
      <c r="G101" s="18"/>
      <c r="H101" s="19"/>
      <c r="I101" s="14"/>
      <c r="J101" s="14"/>
      <c r="K101" s="14"/>
      <c r="L101" s="14"/>
    </row>
    <row r="102" spans="1:12" s="1" customFormat="1" ht="150.75" customHeight="1" x14ac:dyDescent="0.3">
      <c r="A102" s="15"/>
      <c r="B102" s="17"/>
      <c r="C102" s="15"/>
      <c r="D102" s="17"/>
      <c r="E102" s="15"/>
      <c r="F102" s="17"/>
      <c r="G102" s="15"/>
      <c r="H102" s="19"/>
      <c r="I102" s="15"/>
      <c r="J102" s="17"/>
      <c r="K102" s="15"/>
      <c r="L102" s="17"/>
    </row>
    <row r="103" spans="1:12" s="1" customFormat="1" ht="97.5" customHeight="1" x14ac:dyDescent="0.3">
      <c r="A103" s="6"/>
      <c r="B103" s="8" t="s">
        <v>0</v>
      </c>
      <c r="C103" s="18"/>
      <c r="D103" s="18"/>
      <c r="E103" s="18"/>
      <c r="F103" s="18"/>
      <c r="G103" s="18"/>
      <c r="H103" s="18"/>
      <c r="I103" s="18"/>
      <c r="J103" s="18"/>
      <c r="K103" s="18"/>
      <c r="L103" s="18"/>
    </row>
    <row r="104" spans="1:12" s="1" customFormat="1" ht="121.5" customHeight="1" x14ac:dyDescent="0.3">
      <c r="A104" s="6"/>
      <c r="B104" s="8" t="s">
        <v>1</v>
      </c>
      <c r="C104" s="16"/>
      <c r="D104" s="16"/>
      <c r="E104" s="16"/>
      <c r="F104" s="16"/>
      <c r="G104" s="16"/>
      <c r="H104" s="16"/>
      <c r="I104" s="16"/>
      <c r="J104" s="16"/>
      <c r="K104" s="16"/>
      <c r="L104" s="16"/>
    </row>
    <row r="105" spans="1:12" s="1" customFormat="1" ht="293.25" customHeight="1" x14ac:dyDescent="0.3">
      <c r="A105" s="18" t="s">
        <v>55</v>
      </c>
      <c r="B105" s="16" t="s">
        <v>56</v>
      </c>
      <c r="C105" s="18" t="s">
        <v>3</v>
      </c>
      <c r="D105" s="18" t="s">
        <v>57</v>
      </c>
      <c r="E105" s="18" t="s">
        <v>58</v>
      </c>
      <c r="F105" s="18"/>
      <c r="G105" s="18" t="s">
        <v>4</v>
      </c>
      <c r="H105" s="19" t="s">
        <v>137</v>
      </c>
      <c r="I105" s="14">
        <v>3767.5</v>
      </c>
      <c r="J105" s="14">
        <v>3767.5</v>
      </c>
      <c r="K105" s="14">
        <v>1624.5</v>
      </c>
      <c r="L105" s="14">
        <v>1624.5</v>
      </c>
    </row>
    <row r="106" spans="1:12" s="1" customFormat="1" ht="33" customHeight="1" x14ac:dyDescent="0.3">
      <c r="A106" s="18"/>
      <c r="B106" s="16"/>
      <c r="C106" s="18"/>
      <c r="D106" s="18"/>
      <c r="E106" s="18"/>
      <c r="F106" s="18"/>
      <c r="G106" s="18"/>
      <c r="H106" s="19"/>
      <c r="I106" s="14"/>
      <c r="J106" s="14"/>
      <c r="K106" s="14"/>
      <c r="L106" s="14"/>
    </row>
    <row r="107" spans="1:12" s="1" customFormat="1" ht="97.5" customHeight="1" x14ac:dyDescent="0.3">
      <c r="A107" s="6"/>
      <c r="B107" s="8" t="s">
        <v>0</v>
      </c>
      <c r="C107" s="18"/>
      <c r="D107" s="18"/>
      <c r="E107" s="18"/>
      <c r="F107" s="18"/>
      <c r="G107" s="18"/>
      <c r="H107" s="18"/>
      <c r="I107" s="18"/>
      <c r="J107" s="18"/>
      <c r="K107" s="18"/>
      <c r="L107" s="18"/>
    </row>
    <row r="108" spans="1:12" s="1" customFormat="1" ht="120" customHeight="1" x14ac:dyDescent="0.3">
      <c r="A108" s="6"/>
      <c r="B108" s="8" t="s">
        <v>1</v>
      </c>
      <c r="C108" s="16"/>
      <c r="D108" s="16"/>
      <c r="E108" s="16"/>
      <c r="F108" s="16"/>
      <c r="G108" s="16"/>
      <c r="H108" s="16"/>
      <c r="I108" s="16"/>
      <c r="J108" s="16"/>
      <c r="K108" s="16"/>
      <c r="L108" s="16"/>
    </row>
    <row r="109" spans="1:12" s="1" customFormat="1" ht="200.25" customHeight="1" x14ac:dyDescent="0.3">
      <c r="A109" s="6" t="s">
        <v>122</v>
      </c>
      <c r="B109" s="8" t="s">
        <v>123</v>
      </c>
      <c r="C109" s="6"/>
      <c r="D109" s="6" t="s">
        <v>57</v>
      </c>
      <c r="E109" s="6" t="s">
        <v>59</v>
      </c>
      <c r="F109" s="10">
        <v>43189</v>
      </c>
      <c r="G109" s="6"/>
      <c r="H109" s="6" t="s">
        <v>3</v>
      </c>
      <c r="I109" s="6" t="s">
        <v>3</v>
      </c>
      <c r="J109" s="6" t="s">
        <v>3</v>
      </c>
      <c r="K109" s="6" t="s">
        <v>3</v>
      </c>
      <c r="L109" s="6" t="s">
        <v>3</v>
      </c>
    </row>
    <row r="110" spans="1:12" s="1" customFormat="1" ht="409.6" customHeight="1" x14ac:dyDescent="0.3">
      <c r="A110" s="18" t="s">
        <v>60</v>
      </c>
      <c r="B110" s="16" t="s">
        <v>61</v>
      </c>
      <c r="C110" s="18" t="s">
        <v>3</v>
      </c>
      <c r="D110" s="18" t="s">
        <v>8</v>
      </c>
      <c r="E110" s="18" t="s">
        <v>9</v>
      </c>
      <c r="F110" s="18"/>
      <c r="G110" s="18" t="s">
        <v>4</v>
      </c>
      <c r="H110" s="19" t="s">
        <v>142</v>
      </c>
      <c r="I110" s="14">
        <f>I113+I118</f>
        <v>309062.8</v>
      </c>
      <c r="J110" s="14">
        <f t="shared" ref="J110" si="5">J113+J118</f>
        <v>309062.80000000005</v>
      </c>
      <c r="K110" s="14">
        <f>K113+K118</f>
        <v>100468.2</v>
      </c>
      <c r="L110" s="14">
        <f>L113+L118</f>
        <v>79934.5</v>
      </c>
    </row>
    <row r="111" spans="1:12" s="1" customFormat="1" ht="383.25" customHeight="1" x14ac:dyDescent="0.3">
      <c r="A111" s="18"/>
      <c r="B111" s="16"/>
      <c r="C111" s="18"/>
      <c r="D111" s="18"/>
      <c r="E111" s="18"/>
      <c r="F111" s="18"/>
      <c r="G111" s="18"/>
      <c r="H111" s="19"/>
      <c r="I111" s="14"/>
      <c r="J111" s="14"/>
      <c r="K111" s="14"/>
      <c r="L111" s="14"/>
    </row>
    <row r="112" spans="1:12" s="1" customFormat="1" ht="13.5" customHeight="1" x14ac:dyDescent="0.3">
      <c r="A112" s="18"/>
      <c r="B112" s="16"/>
      <c r="C112" s="18"/>
      <c r="D112" s="18"/>
      <c r="E112" s="18"/>
      <c r="F112" s="18"/>
      <c r="G112" s="18"/>
      <c r="H112" s="19"/>
      <c r="I112" s="14"/>
      <c r="J112" s="14"/>
      <c r="K112" s="14"/>
      <c r="L112" s="14"/>
    </row>
    <row r="113" spans="1:12" s="1" customFormat="1" ht="409.6" customHeight="1" x14ac:dyDescent="0.3">
      <c r="A113" s="18" t="s">
        <v>62</v>
      </c>
      <c r="B113" s="16" t="s">
        <v>124</v>
      </c>
      <c r="C113" s="18" t="s">
        <v>3</v>
      </c>
      <c r="D113" s="18" t="s">
        <v>63</v>
      </c>
      <c r="E113" s="20">
        <v>43921</v>
      </c>
      <c r="F113" s="18"/>
      <c r="G113" s="18" t="s">
        <v>4</v>
      </c>
      <c r="H113" s="21" t="s">
        <v>143</v>
      </c>
      <c r="I113" s="14">
        <f>36475.7+252306.4</f>
        <v>288782.09999999998</v>
      </c>
      <c r="J113" s="14">
        <v>286820.40000000002</v>
      </c>
      <c r="K113" s="14">
        <f>87071.98+10250.03</f>
        <v>97322.01</v>
      </c>
      <c r="L113" s="14">
        <f>13095.7+54582.3</f>
        <v>67678</v>
      </c>
    </row>
    <row r="114" spans="1:12" s="1" customFormat="1" ht="353.25" customHeight="1" x14ac:dyDescent="0.3">
      <c r="A114" s="18"/>
      <c r="B114" s="16"/>
      <c r="C114" s="18"/>
      <c r="D114" s="18"/>
      <c r="E114" s="18"/>
      <c r="F114" s="18"/>
      <c r="G114" s="18"/>
      <c r="H114" s="22"/>
      <c r="I114" s="14"/>
      <c r="J114" s="14"/>
      <c r="K114" s="14"/>
      <c r="L114" s="14"/>
    </row>
    <row r="115" spans="1:12" s="1" customFormat="1" ht="111" customHeight="1" x14ac:dyDescent="0.3">
      <c r="A115" s="18"/>
      <c r="B115" s="16"/>
      <c r="C115" s="18"/>
      <c r="D115" s="18"/>
      <c r="E115" s="18"/>
      <c r="F115" s="18"/>
      <c r="G115" s="18"/>
      <c r="H115" s="23"/>
      <c r="I115" s="14"/>
      <c r="J115" s="14"/>
      <c r="K115" s="14"/>
      <c r="L115" s="14"/>
    </row>
    <row r="116" spans="1:12" s="1" customFormat="1" ht="99" customHeight="1" x14ac:dyDescent="0.3">
      <c r="A116" s="6"/>
      <c r="B116" s="8" t="s">
        <v>0</v>
      </c>
      <c r="C116" s="18"/>
      <c r="D116" s="18"/>
      <c r="E116" s="18"/>
      <c r="F116" s="18"/>
      <c r="G116" s="18"/>
      <c r="H116" s="18"/>
      <c r="I116" s="18"/>
      <c r="J116" s="18"/>
      <c r="K116" s="18"/>
      <c r="L116" s="18"/>
    </row>
    <row r="117" spans="1:12" s="1" customFormat="1" ht="117.75" customHeight="1" x14ac:dyDescent="0.3">
      <c r="A117" s="6"/>
      <c r="B117" s="8" t="s">
        <v>1</v>
      </c>
      <c r="C117" s="16"/>
      <c r="D117" s="16"/>
      <c r="E117" s="16"/>
      <c r="F117" s="16"/>
      <c r="G117" s="16"/>
      <c r="H117" s="16"/>
      <c r="I117" s="16"/>
      <c r="J117" s="16"/>
      <c r="K117" s="16"/>
      <c r="L117" s="16"/>
    </row>
    <row r="118" spans="1:12" s="1" customFormat="1" ht="381.75" customHeight="1" x14ac:dyDescent="0.3">
      <c r="A118" s="18" t="s">
        <v>64</v>
      </c>
      <c r="B118" s="16" t="s">
        <v>65</v>
      </c>
      <c r="C118" s="18" t="s">
        <v>3</v>
      </c>
      <c r="D118" s="18" t="s">
        <v>63</v>
      </c>
      <c r="E118" s="20">
        <v>44196</v>
      </c>
      <c r="F118" s="18"/>
      <c r="G118" s="18" t="s">
        <v>4</v>
      </c>
      <c r="H118" s="19" t="s">
        <v>155</v>
      </c>
      <c r="I118" s="14">
        <f>12000.4+8280.3</f>
        <v>20280.699999999997</v>
      </c>
      <c r="J118" s="14">
        <v>22242.400000000001</v>
      </c>
      <c r="K118" s="14">
        <f>2890.09+256.1</f>
        <v>3146.19</v>
      </c>
      <c r="L118" s="14">
        <f>12000.4+256.1</f>
        <v>12256.5</v>
      </c>
    </row>
    <row r="119" spans="1:12" s="1" customFormat="1" ht="44.25" customHeight="1" x14ac:dyDescent="0.3">
      <c r="A119" s="18"/>
      <c r="B119" s="16"/>
      <c r="C119" s="18"/>
      <c r="D119" s="18"/>
      <c r="E119" s="18"/>
      <c r="F119" s="18"/>
      <c r="G119" s="18"/>
      <c r="H119" s="19"/>
      <c r="I119" s="14"/>
      <c r="J119" s="14"/>
      <c r="K119" s="14"/>
      <c r="L119" s="14"/>
    </row>
    <row r="120" spans="1:12" s="1" customFormat="1" ht="106.5" customHeight="1" x14ac:dyDescent="0.3">
      <c r="A120" s="6"/>
      <c r="B120" s="8" t="s">
        <v>0</v>
      </c>
      <c r="C120" s="18"/>
      <c r="D120" s="18"/>
      <c r="E120" s="18"/>
      <c r="F120" s="18"/>
      <c r="G120" s="18"/>
      <c r="H120" s="18"/>
      <c r="I120" s="18"/>
      <c r="J120" s="18"/>
      <c r="K120" s="18"/>
      <c r="L120" s="18"/>
    </row>
    <row r="121" spans="1:12" ht="114" customHeight="1" x14ac:dyDescent="0.3">
      <c r="A121" s="6"/>
      <c r="B121" s="8" t="s">
        <v>1</v>
      </c>
      <c r="C121" s="16"/>
      <c r="D121" s="16"/>
      <c r="E121" s="16"/>
      <c r="F121" s="16"/>
      <c r="G121" s="16"/>
      <c r="H121" s="16"/>
      <c r="I121" s="16"/>
      <c r="J121" s="16"/>
      <c r="K121" s="16"/>
      <c r="L121" s="16"/>
    </row>
    <row r="122" spans="1:12" s="1" customFormat="1" ht="409.5" customHeight="1" x14ac:dyDescent="0.3">
      <c r="A122" s="6" t="s">
        <v>126</v>
      </c>
      <c r="B122" s="8" t="s">
        <v>125</v>
      </c>
      <c r="C122" s="6" t="s">
        <v>66</v>
      </c>
      <c r="D122" s="6" t="s">
        <v>63</v>
      </c>
      <c r="E122" s="6" t="s">
        <v>67</v>
      </c>
      <c r="F122" s="10">
        <v>43136</v>
      </c>
      <c r="G122" s="6"/>
      <c r="H122" s="6" t="s">
        <v>3</v>
      </c>
      <c r="I122" s="6" t="s">
        <v>3</v>
      </c>
      <c r="J122" s="6" t="s">
        <v>3</v>
      </c>
      <c r="K122" s="6" t="s">
        <v>3</v>
      </c>
      <c r="L122" s="6" t="s">
        <v>3</v>
      </c>
    </row>
    <row r="123" spans="1:12" s="1" customFormat="1" ht="370.5" customHeight="1" x14ac:dyDescent="0.3">
      <c r="A123" s="18" t="s">
        <v>68</v>
      </c>
      <c r="B123" s="16" t="s">
        <v>69</v>
      </c>
      <c r="C123" s="18" t="s">
        <v>3</v>
      </c>
      <c r="D123" s="18" t="s">
        <v>8</v>
      </c>
      <c r="E123" s="20">
        <v>43830</v>
      </c>
      <c r="F123" s="18"/>
      <c r="G123" s="18" t="s">
        <v>4</v>
      </c>
      <c r="H123" s="19" t="s">
        <v>156</v>
      </c>
      <c r="I123" s="14">
        <v>833494.3</v>
      </c>
      <c r="J123" s="14">
        <f t="shared" ref="J123" si="6">J125+J128+J131+J134+J137</f>
        <v>833494.3</v>
      </c>
      <c r="K123" s="14">
        <v>167722.5</v>
      </c>
      <c r="L123" s="14">
        <v>729491.8</v>
      </c>
    </row>
    <row r="124" spans="1:12" s="1" customFormat="1" ht="50.25" customHeight="1" x14ac:dyDescent="0.3">
      <c r="A124" s="18"/>
      <c r="B124" s="16"/>
      <c r="C124" s="18"/>
      <c r="D124" s="18"/>
      <c r="E124" s="18"/>
      <c r="F124" s="18"/>
      <c r="G124" s="18"/>
      <c r="H124" s="19"/>
      <c r="I124" s="14"/>
      <c r="J124" s="14"/>
      <c r="K124" s="14"/>
      <c r="L124" s="14"/>
    </row>
    <row r="125" spans="1:12" s="1" customFormat="1" ht="156.75" customHeight="1" x14ac:dyDescent="0.3">
      <c r="A125" s="6" t="s">
        <v>70</v>
      </c>
      <c r="B125" s="8" t="s">
        <v>71</v>
      </c>
      <c r="C125" s="6" t="s">
        <v>3</v>
      </c>
      <c r="D125" s="6" t="s">
        <v>72</v>
      </c>
      <c r="E125" s="6" t="s">
        <v>30</v>
      </c>
      <c r="F125" s="6"/>
      <c r="G125" s="6" t="s">
        <v>4</v>
      </c>
      <c r="H125" s="9" t="s">
        <v>157</v>
      </c>
      <c r="I125" s="7">
        <v>63740</v>
      </c>
      <c r="J125" s="7">
        <v>63740</v>
      </c>
      <c r="K125" s="7">
        <v>6077.5</v>
      </c>
      <c r="L125" s="7">
        <v>28468</v>
      </c>
    </row>
    <row r="126" spans="1:12" s="1" customFormat="1" ht="97.5" customHeight="1" x14ac:dyDescent="0.3">
      <c r="A126" s="6"/>
      <c r="B126" s="8" t="s">
        <v>0</v>
      </c>
      <c r="C126" s="18"/>
      <c r="D126" s="18"/>
      <c r="E126" s="18"/>
      <c r="F126" s="18"/>
      <c r="G126" s="18"/>
      <c r="H126" s="18"/>
      <c r="I126" s="18"/>
      <c r="J126" s="18"/>
      <c r="K126" s="18"/>
      <c r="L126" s="18"/>
    </row>
    <row r="127" spans="1:12" s="1" customFormat="1" ht="120.75" customHeight="1" x14ac:dyDescent="0.3">
      <c r="A127" s="6"/>
      <c r="B127" s="8" t="s">
        <v>1</v>
      </c>
      <c r="C127" s="16"/>
      <c r="D127" s="16"/>
      <c r="E127" s="16"/>
      <c r="F127" s="16"/>
      <c r="G127" s="16"/>
      <c r="H127" s="16"/>
      <c r="I127" s="16"/>
      <c r="J127" s="16"/>
      <c r="K127" s="16"/>
      <c r="L127" s="16"/>
    </row>
    <row r="128" spans="1:12" s="1" customFormat="1" ht="286.5" customHeight="1" x14ac:dyDescent="0.3">
      <c r="A128" s="6" t="s">
        <v>73</v>
      </c>
      <c r="B128" s="8" t="s">
        <v>74</v>
      </c>
      <c r="C128" s="6" t="s">
        <v>3</v>
      </c>
      <c r="D128" s="6" t="s">
        <v>16</v>
      </c>
      <c r="E128" s="6" t="s">
        <v>30</v>
      </c>
      <c r="F128" s="6"/>
      <c r="G128" s="6" t="s">
        <v>4</v>
      </c>
      <c r="H128" s="12" t="s">
        <v>166</v>
      </c>
      <c r="I128" s="7">
        <v>586760</v>
      </c>
      <c r="J128" s="7">
        <v>586760</v>
      </c>
      <c r="K128" s="7">
        <v>129973.1</v>
      </c>
      <c r="L128" s="7">
        <v>595309.80000000005</v>
      </c>
    </row>
    <row r="129" spans="1:12" s="1" customFormat="1" ht="100.5" customHeight="1" x14ac:dyDescent="0.3">
      <c r="A129" s="6"/>
      <c r="B129" s="8" t="s">
        <v>0</v>
      </c>
      <c r="C129" s="18"/>
      <c r="D129" s="18"/>
      <c r="E129" s="18"/>
      <c r="F129" s="18"/>
      <c r="G129" s="18"/>
      <c r="H129" s="18"/>
      <c r="I129" s="18"/>
      <c r="J129" s="18"/>
      <c r="K129" s="18"/>
      <c r="L129" s="18"/>
    </row>
    <row r="130" spans="1:12" ht="117.75" customHeight="1" x14ac:dyDescent="0.3">
      <c r="A130" s="6"/>
      <c r="B130" s="8" t="s">
        <v>1</v>
      </c>
      <c r="C130" s="16"/>
      <c r="D130" s="16"/>
      <c r="E130" s="16"/>
      <c r="F130" s="16"/>
      <c r="G130" s="16"/>
      <c r="H130" s="16"/>
      <c r="I130" s="16"/>
      <c r="J130" s="16"/>
      <c r="K130" s="16"/>
      <c r="L130" s="16"/>
    </row>
    <row r="131" spans="1:12" s="1" customFormat="1" ht="218.25" customHeight="1" x14ac:dyDescent="0.3">
      <c r="A131" s="6" t="s">
        <v>75</v>
      </c>
      <c r="B131" s="8" t="s">
        <v>76</v>
      </c>
      <c r="C131" s="6" t="s">
        <v>3</v>
      </c>
      <c r="D131" s="6" t="s">
        <v>45</v>
      </c>
      <c r="E131" s="6" t="s">
        <v>30</v>
      </c>
      <c r="F131" s="6"/>
      <c r="G131" s="6" t="s">
        <v>4</v>
      </c>
      <c r="H131" s="9" t="s">
        <v>158</v>
      </c>
      <c r="I131" s="7">
        <v>105300</v>
      </c>
      <c r="J131" s="7">
        <v>105300</v>
      </c>
      <c r="K131" s="7">
        <v>14531.8</v>
      </c>
      <c r="L131" s="7">
        <v>59337</v>
      </c>
    </row>
    <row r="132" spans="1:12" s="1" customFormat="1" ht="96.75" customHeight="1" x14ac:dyDescent="0.3">
      <c r="A132" s="6"/>
      <c r="B132" s="8" t="s">
        <v>0</v>
      </c>
      <c r="C132" s="18"/>
      <c r="D132" s="18"/>
      <c r="E132" s="18"/>
      <c r="F132" s="18"/>
      <c r="G132" s="18"/>
      <c r="H132" s="18"/>
      <c r="I132" s="18"/>
      <c r="J132" s="18"/>
      <c r="K132" s="18"/>
      <c r="L132" s="18"/>
    </row>
    <row r="133" spans="1:12" ht="121.5" customHeight="1" x14ac:dyDescent="0.3">
      <c r="A133" s="6"/>
      <c r="B133" s="8" t="s">
        <v>1</v>
      </c>
      <c r="C133" s="16"/>
      <c r="D133" s="16"/>
      <c r="E133" s="16"/>
      <c r="F133" s="16"/>
      <c r="G133" s="16"/>
      <c r="H133" s="16"/>
      <c r="I133" s="16"/>
      <c r="J133" s="16"/>
      <c r="K133" s="16"/>
      <c r="L133" s="16"/>
    </row>
    <row r="134" spans="1:12" s="1" customFormat="1" ht="195" customHeight="1" x14ac:dyDescent="0.3">
      <c r="A134" s="6" t="s">
        <v>77</v>
      </c>
      <c r="B134" s="8" t="s">
        <v>78</v>
      </c>
      <c r="C134" s="6" t="s">
        <v>3</v>
      </c>
      <c r="D134" s="6" t="s">
        <v>79</v>
      </c>
      <c r="E134" s="6" t="s">
        <v>30</v>
      </c>
      <c r="F134" s="6"/>
      <c r="G134" s="6" t="s">
        <v>4</v>
      </c>
      <c r="H134" s="9" t="s">
        <v>159</v>
      </c>
      <c r="I134" s="7">
        <v>32545.01</v>
      </c>
      <c r="J134" s="7">
        <v>32545.01</v>
      </c>
      <c r="K134" s="7">
        <v>1176.5999999999999</v>
      </c>
      <c r="L134" s="7">
        <v>3377</v>
      </c>
    </row>
    <row r="135" spans="1:12" s="1" customFormat="1" ht="106.5" customHeight="1" x14ac:dyDescent="0.3">
      <c r="A135" s="6"/>
      <c r="B135" s="8" t="s">
        <v>0</v>
      </c>
      <c r="C135" s="18"/>
      <c r="D135" s="18"/>
      <c r="E135" s="18"/>
      <c r="F135" s="18"/>
      <c r="G135" s="18"/>
      <c r="H135" s="18"/>
      <c r="I135" s="18"/>
      <c r="J135" s="18"/>
      <c r="K135" s="18"/>
      <c r="L135" s="18"/>
    </row>
    <row r="136" spans="1:12" ht="117" customHeight="1" x14ac:dyDescent="0.3">
      <c r="A136" s="6"/>
      <c r="B136" s="8" t="s">
        <v>1</v>
      </c>
      <c r="C136" s="16"/>
      <c r="D136" s="16"/>
      <c r="E136" s="16"/>
      <c r="F136" s="16"/>
      <c r="G136" s="16"/>
      <c r="H136" s="16"/>
      <c r="I136" s="16"/>
      <c r="J136" s="16"/>
      <c r="K136" s="16"/>
      <c r="L136" s="16"/>
    </row>
    <row r="137" spans="1:12" s="1" customFormat="1" ht="194.25" customHeight="1" x14ac:dyDescent="0.3">
      <c r="A137" s="6" t="s">
        <v>80</v>
      </c>
      <c r="B137" s="8" t="s">
        <v>81</v>
      </c>
      <c r="C137" s="6" t="s">
        <v>3</v>
      </c>
      <c r="D137" s="6" t="s">
        <v>12</v>
      </c>
      <c r="E137" s="10">
        <v>43830</v>
      </c>
      <c r="F137" s="6"/>
      <c r="G137" s="6" t="s">
        <v>4</v>
      </c>
      <c r="H137" s="9" t="s">
        <v>135</v>
      </c>
      <c r="I137" s="7">
        <v>45149.29</v>
      </c>
      <c r="J137" s="7">
        <v>45149.29</v>
      </c>
      <c r="K137" s="7">
        <v>15963.5</v>
      </c>
      <c r="L137" s="7">
        <v>43000</v>
      </c>
    </row>
    <row r="138" spans="1:12" s="1" customFormat="1" ht="106.5" customHeight="1" x14ac:dyDescent="0.3">
      <c r="A138" s="6"/>
      <c r="B138" s="8" t="s">
        <v>0</v>
      </c>
      <c r="C138" s="18"/>
      <c r="D138" s="18"/>
      <c r="E138" s="18"/>
      <c r="F138" s="18"/>
      <c r="G138" s="18"/>
      <c r="H138" s="18"/>
      <c r="I138" s="18"/>
      <c r="J138" s="18"/>
      <c r="K138" s="18"/>
      <c r="L138" s="18"/>
    </row>
    <row r="139" spans="1:12" ht="117.75" customHeight="1" x14ac:dyDescent="0.3">
      <c r="A139" s="6"/>
      <c r="B139" s="8" t="s">
        <v>1</v>
      </c>
      <c r="C139" s="16"/>
      <c r="D139" s="16"/>
      <c r="E139" s="16"/>
      <c r="F139" s="16"/>
      <c r="G139" s="16"/>
      <c r="H139" s="16"/>
      <c r="I139" s="16"/>
      <c r="J139" s="16"/>
      <c r="K139" s="16"/>
      <c r="L139" s="16"/>
    </row>
  </sheetData>
  <autoFilter ref="E1:E139"/>
  <mergeCells count="323">
    <mergeCell ref="L19:L21"/>
    <mergeCell ref="G19:G21"/>
    <mergeCell ref="F19:F21"/>
    <mergeCell ref="E19:E21"/>
    <mergeCell ref="D19:D21"/>
    <mergeCell ref="C19:C21"/>
    <mergeCell ref="B19:B21"/>
    <mergeCell ref="A19:A21"/>
    <mergeCell ref="A61:A62"/>
    <mergeCell ref="L61:L62"/>
    <mergeCell ref="J61:J62"/>
    <mergeCell ref="F61:F62"/>
    <mergeCell ref="D61:D62"/>
    <mergeCell ref="B61:B62"/>
    <mergeCell ref="A59:A60"/>
    <mergeCell ref="L59:L60"/>
    <mergeCell ref="J59:J60"/>
    <mergeCell ref="F59:F60"/>
    <mergeCell ref="D59:D60"/>
    <mergeCell ref="B59:B60"/>
    <mergeCell ref="A46:A47"/>
    <mergeCell ref="L46:L47"/>
    <mergeCell ref="J46:J47"/>
    <mergeCell ref="F46:F47"/>
    <mergeCell ref="B46:B47"/>
    <mergeCell ref="B43:B45"/>
    <mergeCell ref="H46:H47"/>
    <mergeCell ref="K46:K47"/>
    <mergeCell ref="I46:I47"/>
    <mergeCell ref="G46:G47"/>
    <mergeCell ref="E46:E47"/>
    <mergeCell ref="C46:C47"/>
    <mergeCell ref="K43:K45"/>
    <mergeCell ref="I43:I45"/>
    <mergeCell ref="G43:G45"/>
    <mergeCell ref="E43:E45"/>
    <mergeCell ref="C43:C45"/>
    <mergeCell ref="A43:A45"/>
    <mergeCell ref="L43:L45"/>
    <mergeCell ref="J43:J45"/>
    <mergeCell ref="F43:F45"/>
    <mergeCell ref="D43:D45"/>
    <mergeCell ref="L30:L32"/>
    <mergeCell ref="J30:J32"/>
    <mergeCell ref="G30:G32"/>
    <mergeCell ref="D30:D32"/>
    <mergeCell ref="E30:E32"/>
    <mergeCell ref="C39:C40"/>
    <mergeCell ref="A39:A40"/>
    <mergeCell ref="L39:L40"/>
    <mergeCell ref="J39:J40"/>
    <mergeCell ref="F39:F40"/>
    <mergeCell ref="D39:D40"/>
    <mergeCell ref="B39:B40"/>
    <mergeCell ref="A35:A36"/>
    <mergeCell ref="L35:L36"/>
    <mergeCell ref="J35:J36"/>
    <mergeCell ref="F35:F36"/>
    <mergeCell ref="D35:D36"/>
    <mergeCell ref="B35:B36"/>
    <mergeCell ref="C33:L33"/>
    <mergeCell ref="C34:L34"/>
    <mergeCell ref="C37:L37"/>
    <mergeCell ref="C38:L38"/>
    <mergeCell ref="B15:B16"/>
    <mergeCell ref="B30:B32"/>
    <mergeCell ref="A30:A32"/>
    <mergeCell ref="F24:F26"/>
    <mergeCell ref="D24:D26"/>
    <mergeCell ref="B24:B26"/>
    <mergeCell ref="H30:H32"/>
    <mergeCell ref="K24:K26"/>
    <mergeCell ref="I24:I26"/>
    <mergeCell ref="G24:G26"/>
    <mergeCell ref="E24:E26"/>
    <mergeCell ref="C24:C26"/>
    <mergeCell ref="A24:A26"/>
    <mergeCell ref="K30:K32"/>
    <mergeCell ref="I30:I32"/>
    <mergeCell ref="F30:F32"/>
    <mergeCell ref="C30:C32"/>
    <mergeCell ref="H19:H21"/>
    <mergeCell ref="I19:I21"/>
    <mergeCell ref="J19:J21"/>
    <mergeCell ref="K19:K21"/>
    <mergeCell ref="A1:L1"/>
    <mergeCell ref="A2:L2"/>
    <mergeCell ref="A3:L3"/>
    <mergeCell ref="A4:A5"/>
    <mergeCell ref="B4:B5"/>
    <mergeCell ref="C4:C5"/>
    <mergeCell ref="D4:D5"/>
    <mergeCell ref="E4:E5"/>
    <mergeCell ref="F4:F5"/>
    <mergeCell ref="G4:G5"/>
    <mergeCell ref="H4:H5"/>
    <mergeCell ref="I4:K4"/>
    <mergeCell ref="L4:L5"/>
    <mergeCell ref="A7:L7"/>
    <mergeCell ref="A8:L8"/>
    <mergeCell ref="C28:L28"/>
    <mergeCell ref="C29:L29"/>
    <mergeCell ref="C12:L12"/>
    <mergeCell ref="C13:L13"/>
    <mergeCell ref="C17:L17"/>
    <mergeCell ref="C18:L18"/>
    <mergeCell ref="C22:L22"/>
    <mergeCell ref="C23:L23"/>
    <mergeCell ref="H15:H16"/>
    <mergeCell ref="K15:K16"/>
    <mergeCell ref="I15:I16"/>
    <mergeCell ref="G15:G16"/>
    <mergeCell ref="E15:E16"/>
    <mergeCell ref="C15:C16"/>
    <mergeCell ref="L24:L26"/>
    <mergeCell ref="J24:J26"/>
    <mergeCell ref="H24:H26"/>
    <mergeCell ref="A15:A16"/>
    <mergeCell ref="L15:L16"/>
    <mergeCell ref="J15:J16"/>
    <mergeCell ref="F15:F16"/>
    <mergeCell ref="D15:D16"/>
    <mergeCell ref="C42:L42"/>
    <mergeCell ref="C48:L48"/>
    <mergeCell ref="C49:L49"/>
    <mergeCell ref="H43:H45"/>
    <mergeCell ref="C51:L51"/>
    <mergeCell ref="C52:L52"/>
    <mergeCell ref="C54:L54"/>
    <mergeCell ref="C41:L41"/>
    <mergeCell ref="H35:H36"/>
    <mergeCell ref="K35:K36"/>
    <mergeCell ref="I35:I36"/>
    <mergeCell ref="G35:G36"/>
    <mergeCell ref="E35:E36"/>
    <mergeCell ref="C35:C36"/>
    <mergeCell ref="H39:H40"/>
    <mergeCell ref="K39:K40"/>
    <mergeCell ref="I39:I40"/>
    <mergeCell ref="G39:G40"/>
    <mergeCell ref="E39:E40"/>
    <mergeCell ref="D46:D47"/>
    <mergeCell ref="C64:L64"/>
    <mergeCell ref="C66:L66"/>
    <mergeCell ref="C69:L69"/>
    <mergeCell ref="C70:L70"/>
    <mergeCell ref="C72:L72"/>
    <mergeCell ref="C73:L73"/>
    <mergeCell ref="C67:L67"/>
    <mergeCell ref="C55:L55"/>
    <mergeCell ref="C63:L63"/>
    <mergeCell ref="H59:H60"/>
    <mergeCell ref="K59:K60"/>
    <mergeCell ref="I59:I60"/>
    <mergeCell ref="G59:G60"/>
    <mergeCell ref="E59:E60"/>
    <mergeCell ref="C59:C60"/>
    <mergeCell ref="H61:H62"/>
    <mergeCell ref="K61:K62"/>
    <mergeCell ref="I61:I62"/>
    <mergeCell ref="G61:G62"/>
    <mergeCell ref="E61:E62"/>
    <mergeCell ref="C61:C62"/>
    <mergeCell ref="C57:L57"/>
    <mergeCell ref="C58:L58"/>
    <mergeCell ref="C107:L107"/>
    <mergeCell ref="C108:L108"/>
    <mergeCell ref="C116:L116"/>
    <mergeCell ref="C117:L117"/>
    <mergeCell ref="C120:L120"/>
    <mergeCell ref="C121:L121"/>
    <mergeCell ref="H110:H112"/>
    <mergeCell ref="K110:K112"/>
    <mergeCell ref="I110:I112"/>
    <mergeCell ref="G110:G112"/>
    <mergeCell ref="E110:E112"/>
    <mergeCell ref="C110:C112"/>
    <mergeCell ref="H118:H119"/>
    <mergeCell ref="K118:K119"/>
    <mergeCell ref="I118:I119"/>
    <mergeCell ref="G118:G119"/>
    <mergeCell ref="E118:E119"/>
    <mergeCell ref="C118:C119"/>
    <mergeCell ref="C139:L139"/>
    <mergeCell ref="K81:K83"/>
    <mergeCell ref="I81:I83"/>
    <mergeCell ref="G81:G83"/>
    <mergeCell ref="E81:E83"/>
    <mergeCell ref="C81:C83"/>
    <mergeCell ref="A81:A83"/>
    <mergeCell ref="L81:L83"/>
    <mergeCell ref="J81:J83"/>
    <mergeCell ref="F81:F83"/>
    <mergeCell ref="D81:D83"/>
    <mergeCell ref="B81:B83"/>
    <mergeCell ref="H86:H87"/>
    <mergeCell ref="C126:L126"/>
    <mergeCell ref="C127:L127"/>
    <mergeCell ref="C129:L129"/>
    <mergeCell ref="C130:L130"/>
    <mergeCell ref="C132:L132"/>
    <mergeCell ref="C133:L133"/>
    <mergeCell ref="C135:L135"/>
    <mergeCell ref="C136:L136"/>
    <mergeCell ref="C138:L138"/>
    <mergeCell ref="C98:L98"/>
    <mergeCell ref="C103:L103"/>
    <mergeCell ref="A86:A87"/>
    <mergeCell ref="L86:L87"/>
    <mergeCell ref="J86:J87"/>
    <mergeCell ref="F86:F87"/>
    <mergeCell ref="D86:D87"/>
    <mergeCell ref="B86:B87"/>
    <mergeCell ref="C84:L84"/>
    <mergeCell ref="H81:H83"/>
    <mergeCell ref="C85:L85"/>
    <mergeCell ref="K86:K87"/>
    <mergeCell ref="I86:I87"/>
    <mergeCell ref="G86:G87"/>
    <mergeCell ref="E86:E87"/>
    <mergeCell ref="C86:C87"/>
    <mergeCell ref="C104:L104"/>
    <mergeCell ref="H100:H102"/>
    <mergeCell ref="A100:A102"/>
    <mergeCell ref="C100:C102"/>
    <mergeCell ref="E100:E102"/>
    <mergeCell ref="G100:G102"/>
    <mergeCell ref="A90:A92"/>
    <mergeCell ref="L90:L92"/>
    <mergeCell ref="J90:J92"/>
    <mergeCell ref="F90:F92"/>
    <mergeCell ref="D90:D92"/>
    <mergeCell ref="B90:B92"/>
    <mergeCell ref="H95:H96"/>
    <mergeCell ref="K95:K96"/>
    <mergeCell ref="I95:I96"/>
    <mergeCell ref="G95:G96"/>
    <mergeCell ref="E95:E96"/>
    <mergeCell ref="C95:C96"/>
    <mergeCell ref="A95:A96"/>
    <mergeCell ref="L95:L96"/>
    <mergeCell ref="J95:J96"/>
    <mergeCell ref="F95:F96"/>
    <mergeCell ref="D95:D96"/>
    <mergeCell ref="B95:B96"/>
    <mergeCell ref="H105:H106"/>
    <mergeCell ref="K105:K106"/>
    <mergeCell ref="I105:I106"/>
    <mergeCell ref="G105:G106"/>
    <mergeCell ref="E105:E106"/>
    <mergeCell ref="C105:C106"/>
    <mergeCell ref="A105:A106"/>
    <mergeCell ref="L105:L106"/>
    <mergeCell ref="J105:J106"/>
    <mergeCell ref="F105:F106"/>
    <mergeCell ref="D105:D106"/>
    <mergeCell ref="B105:B106"/>
    <mergeCell ref="A110:A112"/>
    <mergeCell ref="L110:L112"/>
    <mergeCell ref="J110:J112"/>
    <mergeCell ref="F110:F112"/>
    <mergeCell ref="D110:D112"/>
    <mergeCell ref="B110:B112"/>
    <mergeCell ref="H113:H115"/>
    <mergeCell ref="K113:K115"/>
    <mergeCell ref="I113:I115"/>
    <mergeCell ref="G113:G115"/>
    <mergeCell ref="E113:E115"/>
    <mergeCell ref="C113:C115"/>
    <mergeCell ref="A113:A115"/>
    <mergeCell ref="L113:L115"/>
    <mergeCell ref="J113:J115"/>
    <mergeCell ref="F113:F115"/>
    <mergeCell ref="D113:D115"/>
    <mergeCell ref="B113:B115"/>
    <mergeCell ref="A118:A119"/>
    <mergeCell ref="L118:L119"/>
    <mergeCell ref="J118:J119"/>
    <mergeCell ref="F118:F119"/>
    <mergeCell ref="D118:D119"/>
    <mergeCell ref="B118:B119"/>
    <mergeCell ref="H123:H124"/>
    <mergeCell ref="K123:K124"/>
    <mergeCell ref="I123:I124"/>
    <mergeCell ref="G123:G124"/>
    <mergeCell ref="E123:E124"/>
    <mergeCell ref="C123:C124"/>
    <mergeCell ref="A123:A124"/>
    <mergeCell ref="L123:L124"/>
    <mergeCell ref="J123:J124"/>
    <mergeCell ref="F123:F124"/>
    <mergeCell ref="D123:D124"/>
    <mergeCell ref="B123:B124"/>
    <mergeCell ref="A74:A80"/>
    <mergeCell ref="L74:L80"/>
    <mergeCell ref="J74:J80"/>
    <mergeCell ref="F74:F80"/>
    <mergeCell ref="D74:D80"/>
    <mergeCell ref="B74:B80"/>
    <mergeCell ref="H74:H80"/>
    <mergeCell ref="K74:K80"/>
    <mergeCell ref="I74:I80"/>
    <mergeCell ref="I100:I102"/>
    <mergeCell ref="K100:K102"/>
    <mergeCell ref="B100:B102"/>
    <mergeCell ref="D100:D102"/>
    <mergeCell ref="F100:F102"/>
    <mergeCell ref="J100:J102"/>
    <mergeCell ref="L100:L102"/>
    <mergeCell ref="G74:G80"/>
    <mergeCell ref="E74:E80"/>
    <mergeCell ref="C74:C80"/>
    <mergeCell ref="C88:L88"/>
    <mergeCell ref="C89:L89"/>
    <mergeCell ref="C93:L93"/>
    <mergeCell ref="C94:L94"/>
    <mergeCell ref="C97:L97"/>
    <mergeCell ref="H90:H92"/>
    <mergeCell ref="K90:K92"/>
    <mergeCell ref="I90:I92"/>
    <mergeCell ref="G90:G92"/>
    <mergeCell ref="E90:E92"/>
    <mergeCell ref="C90:C92"/>
  </mergeCells>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Великошинская Елена Владимировна</dc:creator>
  <cp:lastModifiedBy>Кулагина Юлия Андреевна</cp:lastModifiedBy>
  <cp:lastPrinted>2018-06-15T13:00:49Z</cp:lastPrinted>
  <dcterms:created xsi:type="dcterms:W3CDTF">2018-04-28T08:41:39Z</dcterms:created>
  <dcterms:modified xsi:type="dcterms:W3CDTF">2018-06-15T13:32:03Z</dcterms:modified>
</cp:coreProperties>
</file>